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Settings" sheetId="3" state="visible" r:id="rId3"/>
    <sheet xmlns:r="http://schemas.openxmlformats.org/officeDocument/2006/relationships" name="Register" sheetId="4" state="visible" r:id="rId4"/>
    <sheet xmlns:r="http://schemas.openxmlformats.org/officeDocument/2006/relationships" name="Lists" sheetId="5" state="visible" r:id="rId5"/>
  </sheets>
  <definedNames>
    <definedName name="PROJ">Settings!$B$5</definedName>
    <definedName name="CLIENT">Settings!$B$6</definedName>
    <definedName name="PROJNAME">Settings!$B$7</definedName>
    <definedName name="DATADATE">Settings!$B$8</definedName>
    <definedName name="WEEKEND">Settings!$B$9</definedName>
    <definedName name="TA_SUB">Settings!$B$10</definedName>
    <definedName name="TA_RFI">Settings!$B$11</definedName>
    <definedName name="TA_IR">Settings!$B$12</definedName>
    <definedName name="TA_SOR">Settings!$B$13</definedName>
    <definedName name="TA_NCR">Settings!$B$14</definedName>
    <definedName name="TA_SI">Settings!$B$15</definedName>
    <definedName name="TA_SVR">Settings!$B$16</definedName>
    <definedName name="TA_TRN">Settings!$B$17</definedName>
    <definedName name="TA_MOM">Settings!$B$18</definedName>
    <definedName name="TA_CMT">Settings!$B$19</definedName>
    <definedName name="TA_VO">Settings!$B$20</definedName>
    <definedName name="TA_NOC">Settings!$B$21</definedName>
    <definedName name="WARN_EXP">Settings!$B$22</definedName>
    <definedName name="CONTRACT_SUM">Settings!$B$23</definedName>
    <definedName name="HOL">Settings!$F$5:$F$40</definedName>
    <definedName name="L_ROLE">Lists!$A$5:$A$17</definedName>
    <definedName name="L_REVIEW">Lists!$B$5:$B$10</definedName>
    <definedName name="L_CLIENTDEC">Lists!$C$5:$C$7</definedName>
    <definedName name="L_SUBKIND">Lists!$D$5:$D$12</definedName>
    <definedName name="L_YN">Lists!$E$5:$E$6</definedName>
    <definedName name="L_YNT">Lists!$F$5:$F$7</definedName>
    <definedName name="L_PRIORITY">Lists!$G$5:$G$7</definedName>
    <definedName name="L_RFISTATUS">Lists!$H$5:$H$8</definedName>
    <definedName name="L_PARTY">Lists!$I$5:$I$12</definedName>
    <definedName name="L_NOCGROUP">Lists!$J$5:$J$13</definedName>
    <definedName name="L_GATE">Lists!$K$5:$K$9</definedName>
    <definedName name="L_JURIS">Lists!$L$5:$L$9</definedName>
    <definedName name="L_AUTHORITY">Lists!$M$5:$M$27</definedName>
    <definedName name="L_NOCSTATUS">Lists!$N$5:$N$12</definedName>
    <definedName name="L_RECSTATE">Lists!$O$5:$O$9</definedName>
    <definedName name="L_SUIT">Lists!$P$5:$P$9</definedName>
    <definedName name="L_CDE">Lists!$Q$5:$Q$8</definedName>
    <definedName name="L_STAGE">Lists!$R$5:$R$12</definedName>
    <definedName name="L_SISTATUS">Lists!$S$5:$S$9</definedName>
    <definedName name="L_IMPACT">Lists!$T$5:$T$7</definedName>
    <definedName name="L_NCRKIND">Lists!$U$5:$U$7</definedName>
    <definedName name="L_NCRREF">Lists!$V$5:$V$10</definedName>
    <definedName name="L_ROOT">Lists!$W$5:$W$13</definedName>
    <definedName name="L_SEV">Lists!$X$5:$X$6</definedName>
    <definedName name="L_AGREE">Lists!$Y$5:$Y$6</definedName>
    <definedName name="L_DECISION3">Lists!$Z$5:$Z$7</definedName>
    <definedName name="L_VOKIND">Lists!$AA$5:$AA$8</definedName>
    <definedName name="L_VOSTATUS">Lists!$AB$5:$AB$10</definedName>
    <definedName name="L_MTYPE">Lists!$AC$5:$AC$11</definedName>
    <definedName name="L_ACTSTATUS">Lists!$AD$5:$AD$9</definedName>
    <definedName name="L_DCNORIGIN">Lists!$AE$5:$AE$10</definedName>
    <definedName name="L_DCNDEC">Lists!$AF$5:$AF$8</definedName>
    <definedName name="L_DELSTATUS">Lists!$AG$5:$AG$11</definedName>
    <definedName name="L_IRKIND">Lists!$AH$5:$AH$6</definedName>
    <definedName name="L_HOLDPT">Lists!$AI$5:$AI$7</definedName>
    <definedName name="L_HOCAT">Lists!$AJ$5:$AJ$16</definedName>
    <definedName name="L_FORMAT">Lists!$AK$5:$AK$7</definedName>
    <definedName name="L_HOSTATUS">Lists!$AL$5:$AL$9</definedName>
    <definedName name="L_CMTLEVEL">Lists!$AM$5:$AM$9</definedName>
    <definedName name="L_REVIEWER">Lists!$AN$5:$AN$12</definedName>
    <definedName name="L_DISPO">Lists!$AO$5:$AO$7</definedName>
    <definedName name="L_OPENCLOSED">Lists!$AP$5:$AP$6</definedName>
    <definedName name="_xlnm._FilterDatabase" localSheetId="3" hidden="1">'Register'!$A$5:$W$505</definedName>
    <definedName name="_xlnm.Print_Titles" localSheetId="3">'Register'!$5:$5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-mmm-yyyy"/>
    <numFmt numFmtId="165" formatCode="dd-mmm-yy"/>
  </numFmts>
  <fonts count="10">
    <font>
      <name val="Calibri"/>
      <family val="2"/>
      <color theme="1"/>
      <sz val="11"/>
      <scheme val="minor"/>
    </font>
    <font>
      <name val="Inter"/>
      <b val="1"/>
      <color rgb="009A7B45"/>
      <sz val="14"/>
    </font>
    <font>
      <name val="Inter"/>
      <i val="1"/>
      <color rgb="003A3A3C"/>
      <sz val="9"/>
    </font>
    <font>
      <name val="Inter"/>
      <b val="1"/>
      <color rgb="009A7B45"/>
      <sz val="9"/>
    </font>
    <font>
      <name val="Inter"/>
      <color rgb="0014130F"/>
      <sz val="9"/>
    </font>
    <font>
      <name val="Inter"/>
      <b val="1"/>
      <color rgb="009A7B45"/>
      <sz val="11"/>
    </font>
    <font>
      <name val="Inter"/>
      <b val="1"/>
      <color rgb="00FFFFFF"/>
      <sz val="9"/>
    </font>
    <font>
      <name val="Inter"/>
      <sz val="9"/>
    </font>
    <font>
      <name val="Inter"/>
      <b val="1"/>
      <sz val="9"/>
    </font>
    <font>
      <name val="Inter"/>
      <b val="1"/>
      <color rgb="00111113"/>
      <sz val="9"/>
    </font>
  </fonts>
  <fills count="4">
    <fill>
      <patternFill/>
    </fill>
    <fill>
      <patternFill patternType="gray125"/>
    </fill>
    <fill>
      <patternFill patternType="solid">
        <fgColor rgb="00111113"/>
      </patternFill>
    </fill>
    <fill>
      <patternFill patternType="solid">
        <fgColor rgb="00F4F1EA"/>
      </patternFill>
    </fill>
  </fills>
  <borders count="2">
    <border>
      <left/>
      <right/>
      <top/>
      <bottom/>
      <diagonal/>
    </border>
    <border>
      <left style="thin">
        <color rgb="00D9D3C4"/>
      </left>
      <right style="thin">
        <color rgb="00D9D3C4"/>
      </right>
      <top style="thin">
        <color rgb="00D9D3C4"/>
      </top>
      <bottom style="thin">
        <color rgb="00D9D3C4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vertical="top" wrapText="1"/>
    </xf>
    <xf numFmtId="0" fontId="7" fillId="0" borderId="1" applyAlignment="1" pivotButton="0" quotePrefix="0" xfId="0">
      <alignment vertical="top" wrapText="1"/>
    </xf>
    <xf numFmtId="0" fontId="9" fillId="0" borderId="0" pivotButton="0" quotePrefix="0" xfId="0"/>
    <xf numFmtId="0" fontId="8" fillId="0" borderId="1" applyAlignment="1" pivotButton="0" quotePrefix="0" xfId="0">
      <alignment vertical="top" wrapText="1"/>
    </xf>
    <xf numFmtId="9" fontId="8" fillId="0" borderId="1" applyAlignment="1" pivotButton="0" quotePrefix="0" xfId="0">
      <alignment vertical="top" wrapText="1"/>
    </xf>
    <xf numFmtId="0" fontId="8" fillId="0" borderId="0" pivotButton="0" quotePrefix="0" xfId="0"/>
    <xf numFmtId="0" fontId="7" fillId="3" borderId="1" applyAlignment="1" pivotButton="0" quotePrefix="0" xfId="0">
      <alignment vertical="top" wrapText="1"/>
    </xf>
    <xf numFmtId="164" fontId="0" fillId="3" borderId="1" pivotButton="0" quotePrefix="0" xfId="0"/>
    <xf numFmtId="164" fontId="7" fillId="3" borderId="1" applyAlignment="1" pivotButton="0" quotePrefix="0" xfId="0">
      <alignment vertical="top" wrapText="1"/>
    </xf>
    <xf numFmtId="0" fontId="7" fillId="3" borderId="1" pivotButton="0" quotePrefix="0" xfId="0"/>
    <xf numFmtId="0" fontId="7" fillId="0" borderId="1" pivotButton="0" quotePrefix="0" xfId="0"/>
    <xf numFmtId="165" fontId="7" fillId="0" borderId="1" pivotButton="0" quotePrefix="0" xfId="0"/>
    <xf numFmtId="165" fontId="7" fillId="3" borderId="1" pivotButton="0" quotePrefix="0" xfId="0"/>
    <xf numFmtId="0" fontId="6" fillId="2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4F1EA"/>
        </patternFill>
      </fill>
    </dxf>
    <dxf>
      <font>
        <b val="1"/>
        <color rgb="009A7B45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0</row>
      <rowOff>0</rowOff>
    </from>
    <ext cx="1428750" cy="4476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9A7B45"/>
    <outlinePr summaryBelow="1" summaryRight="1"/>
    <pageSetUpPr/>
  </sheetPr>
  <dimension ref="A1:D42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28" customWidth="1" min="2" max="2"/>
    <col width="18" customWidth="1" min="3" max="3"/>
    <col width="90" customWidth="1" min="4" max="4"/>
  </cols>
  <sheetData>
    <row r="1">
      <c r="A1" s="1" t="inlineStr">
        <is>
          <t>TRK-RFI Requests for information register</t>
        </is>
      </c>
    </row>
    <row r="2">
      <c r="A2" s="2" t="inlineStr">
        <is>
          <t>One row per RFI: question, references, owner, answer, cost and time impact, turnaround.</t>
        </is>
      </c>
    </row>
    <row r="8">
      <c r="A8" s="3" t="inlineStr">
        <is>
          <t>How to use</t>
        </is>
      </c>
    </row>
    <row r="9">
      <c r="A9" s="4" t="inlineStr">
        <is>
          <t>1. Save a copy into the project folder as a container named CLIENT-BBM-PROJ-ZZ-XX-SH-Z-NNNN.xlsx (O-DEC-177). Never work in this library copy.</t>
        </is>
      </c>
    </row>
    <row r="10">
      <c r="A10" s="4" t="inlineStr">
        <is>
          <t>2. Fill Settings first: project code, client code, holidays. Contract turnaround days replace the office defaults.</t>
        </is>
      </c>
    </row>
    <row r="11">
      <c r="A11" s="4" t="inlineStr">
        <is>
          <t>3. Type only in white cells. Grey cells are formulas (record ID, due date, ageing, overdue, current revision): do not overwrite them.</t>
        </is>
      </c>
    </row>
    <row r="12">
      <c r="A12" s="4" t="inlineStr">
        <is>
          <t>4. A resubmission is a new row with the same Seq and the next Rev; never overwrite a returned row (O-DEC-175).</t>
        </is>
      </c>
    </row>
    <row r="13">
      <c r="A13" s="4" t="inlineStr">
        <is>
          <t>5. Close a row only with its evidence link (signed form, transmittal or authority decision in the CDE); never delete a row: set it Void with a reason (O-DEC-179).</t>
        </is>
      </c>
    </row>
    <row r="14">
      <c r="A14" s="4" t="inlineStr">
        <is>
          <t>6. For a report, set Settings Data date to the report date, print the Dashboard to PDF and file it with the period and population (O-DEC-180).</t>
        </is>
      </c>
    </row>
    <row r="15">
      <c r="A15" s="4" t="inlineStr">
        <is>
          <t>7. Rules: BBM-STD-99 Project trackers and registers; BBM-STD-13 Architect of Record services; BBM-STD-97 QP-07/09/10 (04-DOCUMENTS).</t>
        </is>
      </c>
    </row>
    <row r="16">
      <c r="A16" s="4" t="inlineStr">
        <is>
          <t>Office form for each record: Request For Information; RFI form (01-TRANSMITTAL-RFI).</t>
        </is>
      </c>
    </row>
    <row r="18">
      <c r="A18" s="5" t="inlineStr">
        <is>
          <t>Fields</t>
        </is>
      </c>
    </row>
    <row r="19">
      <c r="A19" s="6" t="inlineStr">
        <is>
          <t>Sheet</t>
        </is>
      </c>
      <c r="B19" s="6" t="inlineStr">
        <is>
          <t>Field</t>
        </is>
      </c>
      <c r="C19" s="6" t="inlineStr">
        <is>
          <t>Type</t>
        </is>
      </c>
      <c r="D19" s="6" t="inlineStr">
        <is>
          <t>Rule</t>
        </is>
      </c>
    </row>
    <row r="20">
      <c r="A20" s="7" t="inlineStr">
        <is>
          <t>Register</t>
        </is>
      </c>
      <c r="B20" s="7" t="inlineStr">
        <is>
          <t>Record ID</t>
        </is>
      </c>
      <c r="C20" s="7" t="inlineStr">
        <is>
          <t>formula</t>
        </is>
      </c>
      <c r="D20" s="7" t="inlineStr">
        <is>
          <t>Formula: PROJ-KIND-ROLE-NNNN (O-DEC-177). Do not type</t>
        </is>
      </c>
    </row>
    <row r="21">
      <c r="A21" s="7" t="inlineStr">
        <is>
          <t>Register</t>
        </is>
      </c>
      <c r="B21" s="7" t="inlineStr">
        <is>
          <t>ROLE</t>
        </is>
      </c>
      <c r="C21" s="7" t="inlineStr">
        <is>
          <t>list ROLE</t>
        </is>
      </c>
      <c r="D21" s="7" t="inlineStr">
        <is>
          <t>Discipline 1-letter ROLE (BBM-STD-93 §2)</t>
        </is>
      </c>
    </row>
    <row r="22">
      <c r="A22" s="7" t="inlineStr">
        <is>
          <t>Register</t>
        </is>
      </c>
      <c r="B22" s="7" t="inlineStr">
        <is>
          <t>Seq</t>
        </is>
      </c>
      <c r="C22" s="7" t="inlineStr">
        <is>
          <t>num</t>
        </is>
      </c>
      <c r="D22" s="7" t="inlineStr">
        <is>
          <t>Sequence per KIND and ROLE, from 1, never reused</t>
        </is>
      </c>
    </row>
    <row r="23">
      <c r="A23" s="7" t="inlineStr">
        <is>
          <t>Register</t>
        </is>
      </c>
      <c r="B23" s="7" t="inlineStr">
        <is>
          <t>Subject</t>
        </is>
      </c>
      <c r="C23" s="7" t="inlineStr">
        <is>
          <t>text</t>
        </is>
      </c>
      <c r="D23" s="7" t="inlineStr"/>
    </row>
    <row r="24">
      <c r="A24" s="7" t="inlineStr">
        <is>
          <t>Register</t>
        </is>
      </c>
      <c r="B24" s="7" t="inlineStr">
        <is>
          <t>Question</t>
        </is>
      </c>
      <c r="C24" s="7" t="inlineStr">
        <is>
          <t>text</t>
        </is>
      </c>
      <c r="D24" s="7" t="inlineStr"/>
    </row>
    <row r="25">
      <c r="A25" s="7" t="inlineStr">
        <is>
          <t>Register</t>
        </is>
      </c>
      <c r="B25" s="7" t="inlineStr">
        <is>
          <t>References</t>
        </is>
      </c>
      <c r="C25" s="7" t="inlineStr">
        <is>
          <t>text</t>
        </is>
      </c>
      <c r="D25" s="7" t="inlineStr">
        <is>
          <t>Drawings, specification, submittal</t>
        </is>
      </c>
    </row>
    <row r="26">
      <c r="A26" s="7" t="inlineStr">
        <is>
          <t>Register</t>
        </is>
      </c>
      <c r="B26" s="7" t="inlineStr">
        <is>
          <t>Raised by</t>
        </is>
      </c>
      <c r="C26" s="7" t="inlineStr">
        <is>
          <t>list PARTY</t>
        </is>
      </c>
      <c r="D26" s="7" t="inlineStr"/>
    </row>
    <row r="27">
      <c r="A27" s="7" t="inlineStr">
        <is>
          <t>Register</t>
        </is>
      </c>
      <c r="B27" s="7" t="inlineStr">
        <is>
          <t>Raised</t>
        </is>
      </c>
      <c r="C27" s="7" t="inlineStr">
        <is>
          <t>date</t>
        </is>
      </c>
      <c r="D27" s="7" t="inlineStr">
        <is>
          <t>Date received</t>
        </is>
      </c>
    </row>
    <row r="28">
      <c r="A28" s="7" t="inlineStr">
        <is>
          <t>Register</t>
        </is>
      </c>
      <c r="B28" s="7" t="inlineStr">
        <is>
          <t>Required by</t>
        </is>
      </c>
      <c r="C28" s="7" t="inlineStr">
        <is>
          <t>date</t>
        </is>
      </c>
      <c r="D28" s="7" t="inlineStr">
        <is>
          <t>Date asked for by the originator</t>
        </is>
      </c>
    </row>
    <row r="29">
      <c r="A29" s="7" t="inlineStr">
        <is>
          <t>Register</t>
        </is>
      </c>
      <c r="B29" s="7" t="inlineStr">
        <is>
          <t>Priority</t>
        </is>
      </c>
      <c r="C29" s="7" t="inlineStr">
        <is>
          <t>list PRIORITY</t>
        </is>
      </c>
      <c r="D29" s="7" t="inlineStr"/>
    </row>
    <row r="30">
      <c r="A30" s="7" t="inlineStr">
        <is>
          <t>Register</t>
        </is>
      </c>
      <c r="B30" s="7" t="inlineStr">
        <is>
          <t>Assigned to</t>
        </is>
      </c>
      <c r="C30" s="7" t="inlineStr">
        <is>
          <t>text</t>
        </is>
      </c>
      <c r="D30" s="7" t="inlineStr">
        <is>
          <t>Discipline lead answering</t>
        </is>
      </c>
    </row>
    <row r="31">
      <c r="A31" s="7" t="inlineStr">
        <is>
          <t>Register</t>
        </is>
      </c>
      <c r="B31" s="7" t="inlineStr">
        <is>
          <t>Answer</t>
        </is>
      </c>
      <c r="C31" s="7" t="inlineStr">
        <is>
          <t>text</t>
        </is>
      </c>
      <c r="D31" s="7" t="inlineStr"/>
    </row>
    <row r="32">
      <c r="A32" s="7" t="inlineStr">
        <is>
          <t>Register</t>
        </is>
      </c>
      <c r="B32" s="7" t="inlineStr">
        <is>
          <t>Answered</t>
        </is>
      </c>
      <c r="C32" s="7" t="inlineStr">
        <is>
          <t>date</t>
        </is>
      </c>
      <c r="D32" s="7" t="inlineStr">
        <is>
          <t>Date the answer was sent</t>
        </is>
      </c>
    </row>
    <row r="33">
      <c r="A33" s="7" t="inlineStr">
        <is>
          <t>Register</t>
        </is>
      </c>
      <c r="B33" s="7" t="inlineStr">
        <is>
          <t>Variation</t>
        </is>
      </c>
      <c r="C33" s="7" t="inlineStr">
        <is>
          <t>list YNT</t>
        </is>
      </c>
      <c r="D33" s="7" t="inlineStr">
        <is>
          <t>"This clarification will constitute a variation" (office form)</t>
        </is>
      </c>
    </row>
    <row r="34">
      <c r="A34" s="7" t="inlineStr">
        <is>
          <t>Register</t>
        </is>
      </c>
      <c r="B34" s="7" t="inlineStr">
        <is>
          <t>Time impact</t>
        </is>
      </c>
      <c r="C34" s="7" t="inlineStr">
        <is>
          <t>list YNT</t>
        </is>
      </c>
      <c r="D34" s="7" t="inlineStr"/>
    </row>
    <row r="35">
      <c r="A35" s="7" t="inlineStr">
        <is>
          <t>Register</t>
        </is>
      </c>
      <c r="B35" s="7" t="inlineStr">
        <is>
          <t>Revised drawing / SI ref</t>
        </is>
      </c>
      <c r="C35" s="7" t="inlineStr">
        <is>
          <t>text</t>
        </is>
      </c>
      <c r="D35" s="7" t="inlineStr"/>
    </row>
    <row r="36">
      <c r="A36" s="7" t="inlineStr">
        <is>
          <t>Register</t>
        </is>
      </c>
      <c r="B36" s="7" t="inlineStr">
        <is>
          <t>Status</t>
        </is>
      </c>
      <c r="C36" s="7" t="inlineStr">
        <is>
          <t>list RFISTATUS</t>
        </is>
      </c>
      <c r="D36" s="7" t="inlineStr">
        <is>
          <t>Open, Answered, Closed (originator confirmed), Void</t>
        </is>
      </c>
    </row>
    <row r="37">
      <c r="A37" s="7" t="inlineStr">
        <is>
          <t>Register</t>
        </is>
      </c>
      <c r="B37" s="7" t="inlineStr">
        <is>
          <t>Due</t>
        </is>
      </c>
      <c r="C37" s="7" t="inlineStr">
        <is>
          <t>formula</t>
        </is>
      </c>
      <c r="D37" s="7" t="inlineStr">
        <is>
          <t>Formula: earlier of Required by and Raised + RFI days</t>
        </is>
      </c>
    </row>
    <row r="38">
      <c r="A38" s="7" t="inlineStr">
        <is>
          <t>Register</t>
        </is>
      </c>
      <c r="B38" s="7" t="inlineStr">
        <is>
          <t>Days open</t>
        </is>
      </c>
      <c r="C38" s="7" t="inlineStr">
        <is>
          <t>formula</t>
        </is>
      </c>
      <c r="D38" s="7" t="inlineStr">
        <is>
          <t>Formula: Answered (or the data date) minus Raised</t>
        </is>
      </c>
    </row>
    <row r="39">
      <c r="A39" s="7" t="inlineStr">
        <is>
          <t>Register</t>
        </is>
      </c>
      <c r="B39" s="7" t="inlineStr">
        <is>
          <t>Overdue</t>
        </is>
      </c>
      <c r="C39" s="7" t="inlineStr">
        <is>
          <t>formula</t>
        </is>
      </c>
      <c r="D39" s="7" t="inlineStr">
        <is>
          <t>Formula: OVERDUE when no Answered and the data date is past Due</t>
        </is>
      </c>
    </row>
    <row r="40">
      <c r="A40" s="7" t="inlineStr">
        <is>
          <t>Register</t>
        </is>
      </c>
      <c r="B40" s="7" t="inlineStr">
        <is>
          <t>On time</t>
        </is>
      </c>
      <c r="C40" s="7" t="inlineStr">
        <is>
          <t>formula</t>
        </is>
      </c>
      <c r="D40" s="7" t="inlineStr">
        <is>
          <t>Formula: Answered on or before Due</t>
        </is>
      </c>
    </row>
    <row r="41">
      <c r="A41" s="7" t="inlineStr">
        <is>
          <t>Register</t>
        </is>
      </c>
      <c r="B41" s="7" t="inlineStr">
        <is>
          <t>Evidence (CDE link)</t>
        </is>
      </c>
      <c r="C41" s="7" t="inlineStr">
        <is>
          <t>text</t>
        </is>
      </c>
      <c r="D41" s="7" t="inlineStr">
        <is>
          <t>Link to the signed form, transmittal or decision; required to close (O-DEC-179)</t>
        </is>
      </c>
    </row>
    <row r="42">
      <c r="A42" s="7" t="inlineStr">
        <is>
          <t>Register</t>
        </is>
      </c>
      <c r="B42" s="7" t="inlineStr">
        <is>
          <t>Remarks</t>
        </is>
      </c>
      <c r="C42" s="7" t="inlineStr">
        <is>
          <t>text</t>
        </is>
      </c>
      <c r="D42" s="7" t="inlineStr">
        <is>
          <t>Free text; "held: &lt;condition&gt;" when the office refuses to sign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9A7B45"/>
    <outlinePr summaryBelow="1" summaryRight="1"/>
    <pageSetUpPr/>
  </sheetPr>
  <dimension ref="A1:E3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42" customWidth="1" min="3" max="3"/>
    <col width="3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TRK-RFI dashboard</t>
        </is>
      </c>
    </row>
    <row r="2">
      <c r="A2" s="2" t="inlineStr">
        <is>
          <t>Counts, ageing and KPIs from the register; every value is a formula (no data is typed here). "no data" = no population in the register.</t>
        </is>
      </c>
    </row>
    <row r="3">
      <c r="A3" s="8">
        <f>"Project: "&amp;PROJ&amp;"  "&amp;PROJNAME&amp;"   Data date: "&amp;TEXT(DATADATE,"dd-mmm-yyyy")</f>
        <v/>
      </c>
    </row>
    <row r="5">
      <c r="A5" s="6" t="inlineStr">
        <is>
          <t>Measure</t>
        </is>
      </c>
      <c r="B5" s="6" t="inlineStr">
        <is>
          <t>Value</t>
        </is>
      </c>
      <c r="C5" s="6" t="inlineStr">
        <is>
          <t>Rule</t>
        </is>
      </c>
    </row>
    <row r="6">
      <c r="A6" s="7" t="inlineStr">
        <is>
          <t>Records</t>
        </is>
      </c>
      <c r="B6" s="9">
        <f>COUNTIFS('Register'!$A$6:$A$505,"?*")</f>
        <v/>
      </c>
      <c r="C6" s="7" t="inlineStr">
        <is>
          <t>Rows with an ID</t>
        </is>
      </c>
    </row>
    <row r="7">
      <c r="A7" s="7" t="inlineStr">
        <is>
          <t>Status: Open</t>
        </is>
      </c>
      <c r="B7" s="9">
        <f>COUNTIFS('Register'!$Q$6:$Q$505,"Open")</f>
        <v/>
      </c>
      <c r="C7" s="7" t="inlineStr"/>
    </row>
    <row r="8">
      <c r="A8" s="7" t="inlineStr">
        <is>
          <t>Status: Answered</t>
        </is>
      </c>
      <c r="B8" s="9">
        <f>COUNTIFS('Register'!$Q$6:$Q$505,"Answered")</f>
        <v/>
      </c>
      <c r="C8" s="7" t="inlineStr"/>
    </row>
    <row r="9">
      <c r="A9" s="7" t="inlineStr">
        <is>
          <t>Status: Closed</t>
        </is>
      </c>
      <c r="B9" s="9">
        <f>COUNTIFS('Register'!$Q$6:$Q$505,"Closed")</f>
        <v/>
      </c>
      <c r="C9" s="7" t="inlineStr"/>
    </row>
    <row r="10">
      <c r="A10" s="7" t="inlineStr">
        <is>
          <t>Status: Void</t>
        </is>
      </c>
      <c r="B10" s="9">
        <f>COUNTIFS('Register'!$Q$6:$Q$505,"Void")</f>
        <v/>
      </c>
      <c r="C10" s="7" t="inlineStr"/>
    </row>
    <row r="11">
      <c r="A11" s="7" t="inlineStr">
        <is>
          <t>Overdue now</t>
        </is>
      </c>
      <c r="B11" s="9">
        <f>COUNTIF('Register'!$T$6:$T$505,"OVERDUE")</f>
        <v/>
      </c>
      <c r="C11" s="7" t="inlineStr">
        <is>
          <t>Open and past due at the data date</t>
        </is>
      </c>
    </row>
    <row r="12">
      <c r="A12" s="7" t="inlineStr">
        <is>
          <t>Closed on time %</t>
        </is>
      </c>
      <c r="B12" s="10">
        <f>IFERROR(COUNTIF('Register'!$U$6:$U$505,"On time")/(COUNTIF('Register'!$U$6:$U$505,"On time")+COUNTIF('Register'!$U$6:$U$505,"Late")),"no data")</f>
        <v/>
      </c>
      <c r="C12" s="7" t="inlineStr">
        <is>
          <t>On time / closed</t>
        </is>
      </c>
    </row>
    <row r="13">
      <c r="A13" s="7" t="inlineStr">
        <is>
          <t>Average days (closed and open)</t>
        </is>
      </c>
      <c r="B13" s="9">
        <f>IFERROR(AVERAGE('Register'!$S$6:$S$505),"no data")</f>
        <v/>
      </c>
      <c r="C13" s="7" t="inlineStr"/>
    </row>
    <row r="15">
      <c r="A15" s="6" t="inlineStr">
        <is>
          <t>KPI (BBM-STD-98)</t>
        </is>
      </c>
      <c r="B15" s="6" t="inlineStr">
        <is>
          <t>Actual</t>
        </is>
      </c>
      <c r="C15" s="6" t="inlineStr">
        <is>
          <t>Target</t>
        </is>
      </c>
      <c r="D15" s="6" t="inlineStr">
        <is>
          <t>Indicator</t>
        </is>
      </c>
    </row>
    <row r="16">
      <c r="A16" s="7" t="inlineStr">
        <is>
          <t>K-SV-03</t>
        </is>
      </c>
      <c r="B16" s="10">
        <f>IFERROR(COUNTIF('Register'!$U$6:$U$505,"On time")/(COUNTIF('Register'!$U$6:$U$505,"On time")+COUNTIF('Register'!$U$6:$U$505,"Late")),"no data")</f>
        <v/>
      </c>
      <c r="C16" s="7" t="inlineStr">
        <is>
          <t>&gt;= 90%</t>
        </is>
      </c>
      <c r="D16" s="7" t="inlineStr">
        <is>
          <t>RFIs answered within the agreed time</t>
        </is>
      </c>
    </row>
    <row r="18">
      <c r="A18" s="6" t="inlineStr">
        <is>
          <t>By discipline (ROLE)</t>
        </is>
      </c>
      <c r="B18" s="6" t="inlineStr">
        <is>
          <t>Open</t>
        </is>
      </c>
      <c r="C18" s="6" t="inlineStr">
        <is>
          <t>Answered</t>
        </is>
      </c>
      <c r="D18" s="6" t="inlineStr">
        <is>
          <t>Closed</t>
        </is>
      </c>
      <c r="E18" s="6" t="inlineStr">
        <is>
          <t>Void</t>
        </is>
      </c>
    </row>
    <row r="19">
      <c r="A19" s="7" t="inlineStr">
        <is>
          <t>A</t>
        </is>
      </c>
      <c r="B19" s="7">
        <f>COUNTIFS('Register'!$B$6:$B$505,"A",'Register'!$Q$6:$Q$505,"Open")</f>
        <v/>
      </c>
      <c r="C19" s="7">
        <f>COUNTIFS('Register'!$B$6:$B$505,"A",'Register'!$Q$6:$Q$505,"Answered")</f>
        <v/>
      </c>
      <c r="D19" s="7">
        <f>COUNTIFS('Register'!$B$6:$B$505,"A",'Register'!$Q$6:$Q$505,"Closed")</f>
        <v/>
      </c>
      <c r="E19" s="7">
        <f>COUNTIFS('Register'!$B$6:$B$505,"A",'Register'!$Q$6:$Q$505,"Void")</f>
        <v/>
      </c>
    </row>
    <row r="20">
      <c r="A20" s="7" t="inlineStr">
        <is>
          <t>S</t>
        </is>
      </c>
      <c r="B20" s="7">
        <f>COUNTIFS('Register'!$B$6:$B$505,"S",'Register'!$Q$6:$Q$505,"Open")</f>
        <v/>
      </c>
      <c r="C20" s="7">
        <f>COUNTIFS('Register'!$B$6:$B$505,"S",'Register'!$Q$6:$Q$505,"Answered")</f>
        <v/>
      </c>
      <c r="D20" s="7">
        <f>COUNTIFS('Register'!$B$6:$B$505,"S",'Register'!$Q$6:$Q$505,"Closed")</f>
        <v/>
      </c>
      <c r="E20" s="7">
        <f>COUNTIFS('Register'!$B$6:$B$505,"S",'Register'!$Q$6:$Q$505,"Void")</f>
        <v/>
      </c>
    </row>
    <row r="21">
      <c r="A21" s="7" t="inlineStr">
        <is>
          <t>M</t>
        </is>
      </c>
      <c r="B21" s="7">
        <f>COUNTIFS('Register'!$B$6:$B$505,"M",'Register'!$Q$6:$Q$505,"Open")</f>
        <v/>
      </c>
      <c r="C21" s="7">
        <f>COUNTIFS('Register'!$B$6:$B$505,"M",'Register'!$Q$6:$Q$505,"Answered")</f>
        <v/>
      </c>
      <c r="D21" s="7">
        <f>COUNTIFS('Register'!$B$6:$B$505,"M",'Register'!$Q$6:$Q$505,"Closed")</f>
        <v/>
      </c>
      <c r="E21" s="7">
        <f>COUNTIFS('Register'!$B$6:$B$505,"M",'Register'!$Q$6:$Q$505,"Void")</f>
        <v/>
      </c>
    </row>
    <row r="22">
      <c r="A22" s="7" t="inlineStr">
        <is>
          <t>E</t>
        </is>
      </c>
      <c r="B22" s="7">
        <f>COUNTIFS('Register'!$B$6:$B$505,"E",'Register'!$Q$6:$Q$505,"Open")</f>
        <v/>
      </c>
      <c r="C22" s="7">
        <f>COUNTIFS('Register'!$B$6:$B$505,"E",'Register'!$Q$6:$Q$505,"Answered")</f>
        <v/>
      </c>
      <c r="D22" s="7">
        <f>COUNTIFS('Register'!$B$6:$B$505,"E",'Register'!$Q$6:$Q$505,"Closed")</f>
        <v/>
      </c>
      <c r="E22" s="7">
        <f>COUNTIFS('Register'!$B$6:$B$505,"E",'Register'!$Q$6:$Q$505,"Void")</f>
        <v/>
      </c>
    </row>
    <row r="23">
      <c r="A23" s="7" t="inlineStr">
        <is>
          <t>L</t>
        </is>
      </c>
      <c r="B23" s="7">
        <f>COUNTIFS('Register'!$B$6:$B$505,"L",'Register'!$Q$6:$Q$505,"Open")</f>
        <v/>
      </c>
      <c r="C23" s="7">
        <f>COUNTIFS('Register'!$B$6:$B$505,"L",'Register'!$Q$6:$Q$505,"Answered")</f>
        <v/>
      </c>
      <c r="D23" s="7">
        <f>COUNTIFS('Register'!$B$6:$B$505,"L",'Register'!$Q$6:$Q$505,"Closed")</f>
        <v/>
      </c>
      <c r="E23" s="7">
        <f>COUNTIFS('Register'!$B$6:$B$505,"L",'Register'!$Q$6:$Q$505,"Void")</f>
        <v/>
      </c>
    </row>
    <row r="24">
      <c r="A24" s="7" t="inlineStr">
        <is>
          <t>P</t>
        </is>
      </c>
      <c r="B24" s="7">
        <f>COUNTIFS('Register'!$B$6:$B$505,"P",'Register'!$Q$6:$Q$505,"Open")</f>
        <v/>
      </c>
      <c r="C24" s="7">
        <f>COUNTIFS('Register'!$B$6:$B$505,"P",'Register'!$Q$6:$Q$505,"Answered")</f>
        <v/>
      </c>
      <c r="D24" s="7">
        <f>COUNTIFS('Register'!$B$6:$B$505,"P",'Register'!$Q$6:$Q$505,"Closed")</f>
        <v/>
      </c>
      <c r="E24" s="7">
        <f>COUNTIFS('Register'!$B$6:$B$505,"P",'Register'!$Q$6:$Q$505,"Void")</f>
        <v/>
      </c>
    </row>
    <row r="25">
      <c r="A25" s="7" t="inlineStr">
        <is>
          <t>F</t>
        </is>
      </c>
      <c r="B25" s="7">
        <f>COUNTIFS('Register'!$B$6:$B$505,"F",'Register'!$Q$6:$Q$505,"Open")</f>
        <v/>
      </c>
      <c r="C25" s="7">
        <f>COUNTIFS('Register'!$B$6:$B$505,"F",'Register'!$Q$6:$Q$505,"Answered")</f>
        <v/>
      </c>
      <c r="D25" s="7">
        <f>COUNTIFS('Register'!$B$6:$B$505,"F",'Register'!$Q$6:$Q$505,"Closed")</f>
        <v/>
      </c>
      <c r="E25" s="7">
        <f>COUNTIFS('Register'!$B$6:$B$505,"F",'Register'!$Q$6:$Q$505,"Void")</f>
        <v/>
      </c>
    </row>
    <row r="26">
      <c r="A26" s="7" t="inlineStr">
        <is>
          <t>I</t>
        </is>
      </c>
      <c r="B26" s="7">
        <f>COUNTIFS('Register'!$B$6:$B$505,"I",'Register'!$Q$6:$Q$505,"Open")</f>
        <v/>
      </c>
      <c r="C26" s="7">
        <f>COUNTIFS('Register'!$B$6:$B$505,"I",'Register'!$Q$6:$Q$505,"Answered")</f>
        <v/>
      </c>
      <c r="D26" s="7">
        <f>COUNTIFS('Register'!$B$6:$B$505,"I",'Register'!$Q$6:$Q$505,"Closed")</f>
        <v/>
      </c>
      <c r="E26" s="7">
        <f>COUNTIFS('Register'!$B$6:$B$505,"I",'Register'!$Q$6:$Q$505,"Void")</f>
        <v/>
      </c>
    </row>
    <row r="27">
      <c r="A27" s="7" t="inlineStr">
        <is>
          <t>C</t>
        </is>
      </c>
      <c r="B27" s="7">
        <f>COUNTIFS('Register'!$B$6:$B$505,"C",'Register'!$Q$6:$Q$505,"Open")</f>
        <v/>
      </c>
      <c r="C27" s="7">
        <f>COUNTIFS('Register'!$B$6:$B$505,"C",'Register'!$Q$6:$Q$505,"Answered")</f>
        <v/>
      </c>
      <c r="D27" s="7">
        <f>COUNTIFS('Register'!$B$6:$B$505,"C",'Register'!$Q$6:$Q$505,"Closed")</f>
        <v/>
      </c>
      <c r="E27" s="7">
        <f>COUNTIFS('Register'!$B$6:$B$505,"C",'Register'!$Q$6:$Q$505,"Void")</f>
        <v/>
      </c>
    </row>
    <row r="28">
      <c r="A28" s="7" t="inlineStr">
        <is>
          <t>G</t>
        </is>
      </c>
      <c r="B28" s="7">
        <f>COUNTIFS('Register'!$B$6:$B$505,"G",'Register'!$Q$6:$Q$505,"Open")</f>
        <v/>
      </c>
      <c r="C28" s="7">
        <f>COUNTIFS('Register'!$B$6:$B$505,"G",'Register'!$Q$6:$Q$505,"Answered")</f>
        <v/>
      </c>
      <c r="D28" s="7">
        <f>COUNTIFS('Register'!$B$6:$B$505,"G",'Register'!$Q$6:$Q$505,"Closed")</f>
        <v/>
      </c>
      <c r="E28" s="7">
        <f>COUNTIFS('Register'!$B$6:$B$505,"G",'Register'!$Q$6:$Q$505,"Void")</f>
        <v/>
      </c>
    </row>
    <row r="29">
      <c r="A29" s="7" t="inlineStr">
        <is>
          <t>Q</t>
        </is>
      </c>
      <c r="B29" s="7">
        <f>COUNTIFS('Register'!$B$6:$B$505,"Q",'Register'!$Q$6:$Q$505,"Open")</f>
        <v/>
      </c>
      <c r="C29" s="7">
        <f>COUNTIFS('Register'!$B$6:$B$505,"Q",'Register'!$Q$6:$Q$505,"Answered")</f>
        <v/>
      </c>
      <c r="D29" s="7">
        <f>COUNTIFS('Register'!$B$6:$B$505,"Q",'Register'!$Q$6:$Q$505,"Closed")</f>
        <v/>
      </c>
      <c r="E29" s="7">
        <f>COUNTIFS('Register'!$B$6:$B$505,"Q",'Register'!$Q$6:$Q$505,"Void")</f>
        <v/>
      </c>
    </row>
    <row r="30">
      <c r="A30" s="7" t="inlineStr">
        <is>
          <t>W</t>
        </is>
      </c>
      <c r="B30" s="7">
        <f>COUNTIFS('Register'!$B$6:$B$505,"W",'Register'!$Q$6:$Q$505,"Open")</f>
        <v/>
      </c>
      <c r="C30" s="7">
        <f>COUNTIFS('Register'!$B$6:$B$505,"W",'Register'!$Q$6:$Q$505,"Answered")</f>
        <v/>
      </c>
      <c r="D30" s="7">
        <f>COUNTIFS('Register'!$B$6:$B$505,"W",'Register'!$Q$6:$Q$505,"Closed")</f>
        <v/>
      </c>
      <c r="E30" s="7">
        <f>COUNTIFS('Register'!$B$6:$B$505,"W",'Register'!$Q$6:$Q$505,"Void")</f>
        <v/>
      </c>
    </row>
    <row r="31">
      <c r="A31" s="7" t="inlineStr">
        <is>
          <t>Z</t>
        </is>
      </c>
      <c r="B31" s="7">
        <f>COUNTIFS('Register'!$B$6:$B$505,"Z",'Register'!$Q$6:$Q$505,"Open")</f>
        <v/>
      </c>
      <c r="C31" s="7">
        <f>COUNTIFS('Register'!$B$6:$B$505,"Z",'Register'!$Q$6:$Q$505,"Answered")</f>
        <v/>
      </c>
      <c r="D31" s="7">
        <f>COUNTIFS('Register'!$B$6:$B$505,"Z",'Register'!$Q$6:$Q$505,"Closed")</f>
        <v/>
      </c>
      <c r="E31" s="7">
        <f>COUNTIFS('Register'!$B$6:$B$505,"Z",'Register'!$Q$6:$Q$505,"Void")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9A7B45"/>
    <outlinePr summaryBelow="1" summaryRight="1"/>
    <pageSetUpPr/>
  </sheetPr>
  <dimension ref="A1:F40"/>
  <sheetViews>
    <sheetView showGridLines="0" workbookViewId="0">
      <selection activeCell="A1" sqref="A1"/>
    </sheetView>
  </sheetViews>
  <sheetFormatPr baseColWidth="8" defaultRowHeight="15"/>
  <cols>
    <col width="52" customWidth="1" min="1" max="1"/>
    <col width="18" customWidth="1" min="2" max="2"/>
    <col width="60" customWidth="1" min="3" max="3"/>
    <col width="2" customWidth="1" min="4" max="4"/>
    <col width="2" customWidth="1" min="5" max="5"/>
    <col width="18" customWidth="1" min="6" max="6"/>
  </cols>
  <sheetData>
    <row r="1">
      <c r="A1" s="1" t="inlineStr">
        <is>
          <t>Settings</t>
        </is>
      </c>
    </row>
    <row r="2">
      <c r="A2" s="2" t="inlineStr">
        <is>
          <t>Project codes, data date and turnaround days used by every formula. Contract values override the office defaults (O-DEC-176).</t>
        </is>
      </c>
    </row>
    <row r="4">
      <c r="A4" s="6" t="inlineStr">
        <is>
          <t>Setting</t>
        </is>
      </c>
      <c r="B4" s="6" t="inlineStr">
        <is>
          <t>Value</t>
        </is>
      </c>
      <c r="C4" s="6" t="inlineStr">
        <is>
          <t>Note</t>
        </is>
      </c>
      <c r="F4" s="11" t="inlineStr">
        <is>
          <t>Public holidays (one date per cell)</t>
        </is>
      </c>
    </row>
    <row r="5">
      <c r="A5" s="7" t="inlineStr">
        <is>
          <t>Project code (PROJ token, BBM-STD-93 §2.2)</t>
        </is>
      </c>
      <c r="B5" s="12" t="n"/>
      <c r="C5" s="7" t="inlineStr">
        <is>
          <t>Required. Used in every record ID</t>
        </is>
      </c>
      <c r="F5" s="13" t="n"/>
    </row>
    <row r="6">
      <c r="A6" s="7" t="inlineStr">
        <is>
          <t>Client code (CLIENT token)</t>
        </is>
      </c>
      <c r="B6" s="12" t="n"/>
      <c r="C6" s="7" t="inlineStr"/>
      <c r="F6" s="13" t="n"/>
    </row>
    <row r="7">
      <c r="A7" s="7" t="inlineStr">
        <is>
          <t>Project title</t>
        </is>
      </c>
      <c r="B7" s="12" t="n"/>
      <c r="C7" s="7" t="inlineStr">
        <is>
          <t>Shown on the dashboard only</t>
        </is>
      </c>
      <c r="F7" s="13" t="n"/>
    </row>
    <row r="8">
      <c r="A8" s="7" t="inlineStr">
        <is>
          <t>Data date (ageing computed to this date)</t>
        </is>
      </c>
      <c r="B8" s="14">
        <f>TODAY()</f>
        <v/>
      </c>
      <c r="C8" s="7" t="inlineStr">
        <is>
          <t>Overwrite with a fixed date for a reported snapshot (O-DEC-180)</t>
        </is>
      </c>
      <c r="F8" s="13" t="n"/>
    </row>
    <row r="9">
      <c r="A9" s="7" t="inlineStr">
        <is>
          <t>Weekend code for working days (1 = Saturday + Sunday)</t>
        </is>
      </c>
      <c r="B9" s="12" t="n">
        <v>1</v>
      </c>
      <c r="C9" s="7" t="inlineStr">
        <is>
          <t>Excel WORKDAY.INTL weekend code</t>
        </is>
      </c>
      <c r="F9" s="13" t="n"/>
    </row>
    <row r="10">
      <c r="A10" s="7" t="inlineStr">
        <is>
          <t>Submittal review, calendar days</t>
        </is>
      </c>
      <c r="B10" s="12" t="n">
        <v>14</v>
      </c>
      <c r="C10" s="7" t="inlineStr">
        <is>
          <t>O-DEC-176; contract value governs (FIDIC 2017: 21 days)</t>
        </is>
      </c>
      <c r="F10" s="13" t="n"/>
    </row>
    <row r="11">
      <c r="A11" s="7" t="inlineStr">
        <is>
          <t>RFI answer, calendar days</t>
        </is>
      </c>
      <c r="B11" s="12" t="n">
        <v>7</v>
      </c>
      <c r="C11" s="7" t="inlineStr">
        <is>
          <t>O-DEC-176; KPI K-SV-03</t>
        </is>
      </c>
      <c r="F11" s="13" t="n"/>
    </row>
    <row r="12">
      <c r="A12" s="7" t="inlineStr">
        <is>
          <t>Inspection request notice, working days</t>
        </is>
      </c>
      <c r="B12" s="12" t="n">
        <v>1</v>
      </c>
      <c r="C12" s="7" t="inlineStr">
        <is>
          <t>O-DEC-176</t>
        </is>
      </c>
      <c r="F12" s="13" t="n"/>
    </row>
    <row r="13">
      <c r="A13" s="7" t="inlineStr">
        <is>
          <t>SOR / field observation response, working days</t>
        </is>
      </c>
      <c r="B13" s="12" t="n">
        <v>3</v>
      </c>
      <c r="C13" s="7" t="inlineStr">
        <is>
          <t>Office SOR form: then converted to NCR</t>
        </is>
      </c>
      <c r="F13" s="13" t="n"/>
    </row>
    <row r="14">
      <c r="A14" s="7" t="inlineStr">
        <is>
          <t>NCR close-out, calendar days</t>
        </is>
      </c>
      <c r="B14" s="12" t="n">
        <v>14</v>
      </c>
      <c r="C14" s="7" t="inlineStr">
        <is>
          <t>Office NCR log practice</t>
        </is>
      </c>
      <c r="F14" s="13" t="n"/>
    </row>
    <row r="15">
      <c r="A15" s="7" t="inlineStr">
        <is>
          <t>Site instruction acknowledgement, working days</t>
        </is>
      </c>
      <c r="B15" s="12" t="n">
        <v>2</v>
      </c>
      <c r="C15" s="7" t="inlineStr">
        <is>
          <t>O-DEC-176</t>
        </is>
      </c>
      <c r="F15" s="13" t="n"/>
    </row>
    <row r="16">
      <c r="A16" s="7" t="inlineStr">
        <is>
          <t>Site visit report issue, working days</t>
        </is>
      </c>
      <c r="B16" s="12" t="n">
        <v>2</v>
      </c>
      <c r="C16" s="7" t="inlineStr">
        <is>
          <t>O-DEC-152; KPI K-SV-01</t>
        </is>
      </c>
      <c r="F16" s="13" t="n"/>
    </row>
    <row r="17">
      <c r="A17" s="7" t="inlineStr">
        <is>
          <t>Transmittal acknowledgement, working days</t>
        </is>
      </c>
      <c r="B17" s="12" t="n">
        <v>2</v>
      </c>
      <c r="C17" s="7" t="inlineStr">
        <is>
          <t>QP-10</t>
        </is>
      </c>
      <c r="F17" s="13" t="n"/>
    </row>
    <row r="18">
      <c r="A18" s="7" t="inlineStr">
        <is>
          <t>Minutes issue, working days</t>
        </is>
      </c>
      <c r="B18" s="12" t="n">
        <v>2</v>
      </c>
      <c r="C18" s="7" t="inlineStr">
        <is>
          <t>O-DEC-176</t>
        </is>
      </c>
      <c r="F18" s="13" t="n"/>
    </row>
    <row r="19">
      <c r="A19" s="7" t="inlineStr">
        <is>
          <t>Review comment response, working days</t>
        </is>
      </c>
      <c r="B19" s="12" t="n">
        <v>10</v>
      </c>
      <c r="C19" s="7" t="inlineStr">
        <is>
          <t>O-DEC-176; KPI K-DR-02</t>
        </is>
      </c>
      <c r="F19" s="13" t="n"/>
    </row>
    <row r="20">
      <c r="A20" s="7" t="inlineStr">
        <is>
          <t>Variation evaluation, calendar days</t>
        </is>
      </c>
      <c r="B20" s="12" t="n">
        <v>14</v>
      </c>
      <c r="C20" s="7" t="inlineStr">
        <is>
          <t>From a complete proposal</t>
        </is>
      </c>
      <c r="F20" s="13" t="n"/>
    </row>
    <row r="21">
      <c r="A21" s="7" t="inlineStr">
        <is>
          <t>Authority decision when a row gives none, calendar days</t>
        </is>
      </c>
      <c r="B21" s="12" t="n">
        <v>14</v>
      </c>
      <c r="C21" s="7" t="inlineStr">
        <is>
          <t>Enter the authority service time per row where known</t>
        </is>
      </c>
      <c r="F21" s="13" t="n"/>
    </row>
    <row r="22">
      <c r="A22" s="7" t="inlineStr">
        <is>
          <t>Warn before NOC or warranty expiry, days</t>
        </is>
      </c>
      <c r="B22" s="12" t="n">
        <v>30</v>
      </c>
      <c r="C22" s="7" t="inlineStr"/>
      <c r="F22" s="13" t="n"/>
    </row>
    <row r="23">
      <c r="A23" s="7" t="inlineStr">
        <is>
          <t>Contract sum (variation % of contract)</t>
        </is>
      </c>
      <c r="B23" s="12" t="n"/>
      <c r="C23" s="7" t="inlineStr">
        <is>
          <t>Currency of the contract</t>
        </is>
      </c>
      <c r="F23" s="13" t="n"/>
    </row>
    <row r="24">
      <c r="F24" s="13" t="n"/>
    </row>
    <row r="25">
      <c r="F25" s="13" t="n"/>
    </row>
    <row r="26">
      <c r="F26" s="13" t="n"/>
    </row>
    <row r="27">
      <c r="F27" s="13" t="n"/>
    </row>
    <row r="28">
      <c r="F28" s="13" t="n"/>
    </row>
    <row r="29">
      <c r="F29" s="13" t="n"/>
    </row>
    <row r="30">
      <c r="F30" s="13" t="n"/>
    </row>
    <row r="31">
      <c r="F31" s="13" t="n"/>
    </row>
    <row r="32">
      <c r="F32" s="13" t="n"/>
    </row>
    <row r="33">
      <c r="F33" s="13" t="n"/>
    </row>
    <row r="34">
      <c r="F34" s="13" t="n"/>
    </row>
    <row r="35">
      <c r="F35" s="13" t="n"/>
    </row>
    <row r="36">
      <c r="F36" s="13" t="n"/>
    </row>
    <row r="37">
      <c r="F37" s="13" t="n"/>
    </row>
    <row r="38">
      <c r="F38" s="13" t="n"/>
    </row>
    <row r="39">
      <c r="F39" s="13" t="n"/>
    </row>
    <row r="40">
      <c r="F40" s="13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9A7B45"/>
    <outlinePr summaryBelow="1" summaryRight="1"/>
    <pageSetUpPr fitToPage="1"/>
  </sheetPr>
  <dimension ref="A1:W50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7" customWidth="1" min="2" max="2"/>
    <col width="7" customWidth="1" min="3" max="3"/>
    <col width="30" customWidth="1" min="4" max="4"/>
    <col width="40" customWidth="1" min="5" max="5"/>
    <col width="20" customWidth="1" min="6" max="6"/>
    <col width="14" customWidth="1" min="7" max="7"/>
    <col width="11" customWidth="1" min="8" max="8"/>
    <col width="11" customWidth="1" min="9" max="9"/>
    <col width="9" customWidth="1" min="10" max="10"/>
    <col width="14" customWidth="1" min="11" max="11"/>
    <col width="40" customWidth="1" min="12" max="12"/>
    <col width="11" customWidth="1" min="13" max="13"/>
    <col width="9" customWidth="1" min="14" max="14"/>
    <col width="9" customWidth="1" min="15" max="15"/>
    <col width="18" customWidth="1" min="16" max="16"/>
    <col width="10" customWidth="1" min="17" max="17"/>
    <col width="11" customWidth="1" min="18" max="18"/>
    <col width="8" customWidth="1" min="19" max="19"/>
    <col width="10" customWidth="1" min="20" max="20"/>
    <col width="9" customWidth="1" min="21" max="21"/>
    <col width="30" customWidth="1" min="22" max="22"/>
    <col width="30" customWidth="1" min="23" max="23"/>
  </cols>
  <sheetData>
    <row r="1">
      <c r="A1" s="1" t="inlineStr">
        <is>
          <t>TRK-RFI Register</t>
        </is>
      </c>
    </row>
    <row r="2">
      <c r="A2" s="2" t="inlineStr">
        <is>
          <t>One row per RFI: question, references, owner, answer, cost and time impact, turnaround.</t>
        </is>
      </c>
    </row>
    <row r="3">
      <c r="A3" s="8">
        <f>"Project: "&amp;PROJ&amp;"   Data date: "&amp;TEXT(DATADATE,"dd-mmm-yyyy")</f>
        <v/>
      </c>
    </row>
    <row r="5" ht="42" customHeight="1">
      <c r="A5" s="6" t="inlineStr">
        <is>
          <t>Record ID</t>
        </is>
      </c>
      <c r="B5" s="6" t="inlineStr">
        <is>
          <t>ROLE</t>
        </is>
      </c>
      <c r="C5" s="6" t="inlineStr">
        <is>
          <t>Seq</t>
        </is>
      </c>
      <c r="D5" s="6" t="inlineStr">
        <is>
          <t>Subject</t>
        </is>
      </c>
      <c r="E5" s="6" t="inlineStr">
        <is>
          <t>Question</t>
        </is>
      </c>
      <c r="F5" s="6" t="inlineStr">
        <is>
          <t>References</t>
        </is>
      </c>
      <c r="G5" s="6" t="inlineStr">
        <is>
          <t>Raised by</t>
        </is>
      </c>
      <c r="H5" s="6" t="inlineStr">
        <is>
          <t>Raised</t>
        </is>
      </c>
      <c r="I5" s="6" t="inlineStr">
        <is>
          <t>Required by</t>
        </is>
      </c>
      <c r="J5" s="6" t="inlineStr">
        <is>
          <t>Priority</t>
        </is>
      </c>
      <c r="K5" s="6" t="inlineStr">
        <is>
          <t>Assigned to</t>
        </is>
      </c>
      <c r="L5" s="6" t="inlineStr">
        <is>
          <t>Answer</t>
        </is>
      </c>
      <c r="M5" s="6" t="inlineStr">
        <is>
          <t>Answered</t>
        </is>
      </c>
      <c r="N5" s="6" t="inlineStr">
        <is>
          <t>Variation</t>
        </is>
      </c>
      <c r="O5" s="6" t="inlineStr">
        <is>
          <t>Time impact</t>
        </is>
      </c>
      <c r="P5" s="6" t="inlineStr">
        <is>
          <t>Revised drawing / SI ref</t>
        </is>
      </c>
      <c r="Q5" s="6" t="inlineStr">
        <is>
          <t>Status</t>
        </is>
      </c>
      <c r="R5" s="6" t="inlineStr">
        <is>
          <t>Due</t>
        </is>
      </c>
      <c r="S5" s="6" t="inlineStr">
        <is>
          <t>Days open</t>
        </is>
      </c>
      <c r="T5" s="6" t="inlineStr">
        <is>
          <t>Overdue</t>
        </is>
      </c>
      <c r="U5" s="6" t="inlineStr">
        <is>
          <t>On time</t>
        </is>
      </c>
      <c r="V5" s="6" t="inlineStr">
        <is>
          <t>Evidence (CDE link)</t>
        </is>
      </c>
      <c r="W5" s="6" t="inlineStr">
        <is>
          <t>Remarks</t>
        </is>
      </c>
    </row>
    <row r="6">
      <c r="A6" s="15">
        <f>IF(C6="","",PROJ&amp;"-"&amp;"RFI"&amp;"-"&amp;B6&amp;"-"&amp;TEXT(C6,"0000"))</f>
        <v/>
      </c>
      <c r="B6" s="16" t="n"/>
      <c r="C6" s="16" t="n"/>
      <c r="D6" s="16" t="n"/>
      <c r="E6" s="16" t="n"/>
      <c r="F6" s="16" t="n"/>
      <c r="G6" s="16" t="n"/>
      <c r="H6" s="17" t="n"/>
      <c r="I6" s="17" t="n"/>
      <c r="J6" s="16" t="n"/>
      <c r="K6" s="16" t="n"/>
      <c r="L6" s="16" t="n"/>
      <c r="M6" s="17" t="n"/>
      <c r="N6" s="16" t="n"/>
      <c r="O6" s="16" t="n"/>
      <c r="P6" s="16" t="n"/>
      <c r="Q6" s="16" t="n"/>
      <c r="R6" s="18">
        <f>IF(H6="","",IF(I6="",H6+TA_RFI,MIN(I6,H6+TA_RFI)))</f>
        <v/>
      </c>
      <c r="S6" s="15">
        <f>IF(H6="","",IF(M6="",DATADATE,M6)-H6)</f>
        <v/>
      </c>
      <c r="T6" s="15">
        <f>IF(OR(R6="",M6&lt;&gt;""),"",IF(DATADATE&gt;R6,"OVERDUE",""))</f>
        <v/>
      </c>
      <c r="U6" s="15">
        <f>IF(OR(M6="",R6=""),"",IF(M6&lt;=R6,"On time","Late"))</f>
        <v/>
      </c>
      <c r="V6" s="16" t="n"/>
      <c r="W6" s="16" t="n"/>
    </row>
    <row r="7">
      <c r="A7" s="15">
        <f>IF(C7="","",PROJ&amp;"-"&amp;"RFI"&amp;"-"&amp;B7&amp;"-"&amp;TEXT(C7,"0000"))</f>
        <v/>
      </c>
      <c r="B7" s="16" t="n"/>
      <c r="C7" s="16" t="n"/>
      <c r="D7" s="16" t="n"/>
      <c r="E7" s="16" t="n"/>
      <c r="F7" s="16" t="n"/>
      <c r="G7" s="16" t="n"/>
      <c r="H7" s="17" t="n"/>
      <c r="I7" s="17" t="n"/>
      <c r="J7" s="16" t="n"/>
      <c r="K7" s="16" t="n"/>
      <c r="L7" s="16" t="n"/>
      <c r="M7" s="17" t="n"/>
      <c r="N7" s="16" t="n"/>
      <c r="O7" s="16" t="n"/>
      <c r="P7" s="16" t="n"/>
      <c r="Q7" s="16" t="n"/>
      <c r="R7" s="18">
        <f>IF(H7="","",IF(I7="",H7+TA_RFI,MIN(I7,H7+TA_RFI)))</f>
        <v/>
      </c>
      <c r="S7" s="15">
        <f>IF(H7="","",IF(M7="",DATADATE,M7)-H7)</f>
        <v/>
      </c>
      <c r="T7" s="15">
        <f>IF(OR(R7="",M7&lt;&gt;""),"",IF(DATADATE&gt;R7,"OVERDUE",""))</f>
        <v/>
      </c>
      <c r="U7" s="15">
        <f>IF(OR(M7="",R7=""),"",IF(M7&lt;=R7,"On time","Late"))</f>
        <v/>
      </c>
      <c r="V7" s="16" t="n"/>
      <c r="W7" s="16" t="n"/>
    </row>
    <row r="8">
      <c r="A8" s="15">
        <f>IF(C8="","",PROJ&amp;"-"&amp;"RFI"&amp;"-"&amp;B8&amp;"-"&amp;TEXT(C8,"0000"))</f>
        <v/>
      </c>
      <c r="B8" s="16" t="n"/>
      <c r="C8" s="16" t="n"/>
      <c r="D8" s="16" t="n"/>
      <c r="E8" s="16" t="n"/>
      <c r="F8" s="16" t="n"/>
      <c r="G8" s="16" t="n"/>
      <c r="H8" s="17" t="n"/>
      <c r="I8" s="17" t="n"/>
      <c r="J8" s="16" t="n"/>
      <c r="K8" s="16" t="n"/>
      <c r="L8" s="16" t="n"/>
      <c r="M8" s="17" t="n"/>
      <c r="N8" s="16" t="n"/>
      <c r="O8" s="16" t="n"/>
      <c r="P8" s="16" t="n"/>
      <c r="Q8" s="16" t="n"/>
      <c r="R8" s="18">
        <f>IF(H8="","",IF(I8="",H8+TA_RFI,MIN(I8,H8+TA_RFI)))</f>
        <v/>
      </c>
      <c r="S8" s="15">
        <f>IF(H8="","",IF(M8="",DATADATE,M8)-H8)</f>
        <v/>
      </c>
      <c r="T8" s="15">
        <f>IF(OR(R8="",M8&lt;&gt;""),"",IF(DATADATE&gt;R8,"OVERDUE",""))</f>
        <v/>
      </c>
      <c r="U8" s="15">
        <f>IF(OR(M8="",R8=""),"",IF(M8&lt;=R8,"On time","Late"))</f>
        <v/>
      </c>
      <c r="V8" s="16" t="n"/>
      <c r="W8" s="16" t="n"/>
    </row>
    <row r="9">
      <c r="A9" s="15">
        <f>IF(C9="","",PROJ&amp;"-"&amp;"RFI"&amp;"-"&amp;B9&amp;"-"&amp;TEXT(C9,"0000"))</f>
        <v/>
      </c>
      <c r="B9" s="16" t="n"/>
      <c r="C9" s="16" t="n"/>
      <c r="D9" s="16" t="n"/>
      <c r="E9" s="16" t="n"/>
      <c r="F9" s="16" t="n"/>
      <c r="G9" s="16" t="n"/>
      <c r="H9" s="17" t="n"/>
      <c r="I9" s="17" t="n"/>
      <c r="J9" s="16" t="n"/>
      <c r="K9" s="16" t="n"/>
      <c r="L9" s="16" t="n"/>
      <c r="M9" s="17" t="n"/>
      <c r="N9" s="16" t="n"/>
      <c r="O9" s="16" t="n"/>
      <c r="P9" s="16" t="n"/>
      <c r="Q9" s="16" t="n"/>
      <c r="R9" s="18">
        <f>IF(H9="","",IF(I9="",H9+TA_RFI,MIN(I9,H9+TA_RFI)))</f>
        <v/>
      </c>
      <c r="S9" s="15">
        <f>IF(H9="","",IF(M9="",DATADATE,M9)-H9)</f>
        <v/>
      </c>
      <c r="T9" s="15">
        <f>IF(OR(R9="",M9&lt;&gt;""),"",IF(DATADATE&gt;R9,"OVERDUE",""))</f>
        <v/>
      </c>
      <c r="U9" s="15">
        <f>IF(OR(M9="",R9=""),"",IF(M9&lt;=R9,"On time","Late"))</f>
        <v/>
      </c>
      <c r="V9" s="16" t="n"/>
      <c r="W9" s="16" t="n"/>
    </row>
    <row r="10">
      <c r="A10" s="15">
        <f>IF(C10="","",PROJ&amp;"-"&amp;"RFI"&amp;"-"&amp;B10&amp;"-"&amp;TEXT(C10,"0000"))</f>
        <v/>
      </c>
      <c r="B10" s="16" t="n"/>
      <c r="C10" s="16" t="n"/>
      <c r="D10" s="16" t="n"/>
      <c r="E10" s="16" t="n"/>
      <c r="F10" s="16" t="n"/>
      <c r="G10" s="16" t="n"/>
      <c r="H10" s="17" t="n"/>
      <c r="I10" s="17" t="n"/>
      <c r="J10" s="16" t="n"/>
      <c r="K10" s="16" t="n"/>
      <c r="L10" s="16" t="n"/>
      <c r="M10" s="17" t="n"/>
      <c r="N10" s="16" t="n"/>
      <c r="O10" s="16" t="n"/>
      <c r="P10" s="16" t="n"/>
      <c r="Q10" s="16" t="n"/>
      <c r="R10" s="18">
        <f>IF(H10="","",IF(I10="",H10+TA_RFI,MIN(I10,H10+TA_RFI)))</f>
        <v/>
      </c>
      <c r="S10" s="15">
        <f>IF(H10="","",IF(M10="",DATADATE,M10)-H10)</f>
        <v/>
      </c>
      <c r="T10" s="15">
        <f>IF(OR(R10="",M10&lt;&gt;""),"",IF(DATADATE&gt;R10,"OVERDUE",""))</f>
        <v/>
      </c>
      <c r="U10" s="15">
        <f>IF(OR(M10="",R10=""),"",IF(M10&lt;=R10,"On time","Late"))</f>
        <v/>
      </c>
      <c r="V10" s="16" t="n"/>
      <c r="W10" s="16" t="n"/>
    </row>
    <row r="11">
      <c r="A11" s="15">
        <f>IF(C11="","",PROJ&amp;"-"&amp;"RFI"&amp;"-"&amp;B11&amp;"-"&amp;TEXT(C11,"0000"))</f>
        <v/>
      </c>
      <c r="B11" s="16" t="n"/>
      <c r="C11" s="16" t="n"/>
      <c r="D11" s="16" t="n"/>
      <c r="E11" s="16" t="n"/>
      <c r="F11" s="16" t="n"/>
      <c r="G11" s="16" t="n"/>
      <c r="H11" s="17" t="n"/>
      <c r="I11" s="17" t="n"/>
      <c r="J11" s="16" t="n"/>
      <c r="K11" s="16" t="n"/>
      <c r="L11" s="16" t="n"/>
      <c r="M11" s="17" t="n"/>
      <c r="N11" s="16" t="n"/>
      <c r="O11" s="16" t="n"/>
      <c r="P11" s="16" t="n"/>
      <c r="Q11" s="16" t="n"/>
      <c r="R11" s="18">
        <f>IF(H11="","",IF(I11="",H11+TA_RFI,MIN(I11,H11+TA_RFI)))</f>
        <v/>
      </c>
      <c r="S11" s="15">
        <f>IF(H11="","",IF(M11="",DATADATE,M11)-H11)</f>
        <v/>
      </c>
      <c r="T11" s="15">
        <f>IF(OR(R11="",M11&lt;&gt;""),"",IF(DATADATE&gt;R11,"OVERDUE",""))</f>
        <v/>
      </c>
      <c r="U11" s="15">
        <f>IF(OR(M11="",R11=""),"",IF(M11&lt;=R11,"On time","Late"))</f>
        <v/>
      </c>
      <c r="V11" s="16" t="n"/>
      <c r="W11" s="16" t="n"/>
    </row>
    <row r="12">
      <c r="A12" s="15">
        <f>IF(C12="","",PROJ&amp;"-"&amp;"RFI"&amp;"-"&amp;B12&amp;"-"&amp;TEXT(C12,"0000"))</f>
        <v/>
      </c>
      <c r="B12" s="16" t="n"/>
      <c r="C12" s="16" t="n"/>
      <c r="D12" s="16" t="n"/>
      <c r="E12" s="16" t="n"/>
      <c r="F12" s="16" t="n"/>
      <c r="G12" s="16" t="n"/>
      <c r="H12" s="17" t="n"/>
      <c r="I12" s="17" t="n"/>
      <c r="J12" s="16" t="n"/>
      <c r="K12" s="16" t="n"/>
      <c r="L12" s="16" t="n"/>
      <c r="M12" s="17" t="n"/>
      <c r="N12" s="16" t="n"/>
      <c r="O12" s="16" t="n"/>
      <c r="P12" s="16" t="n"/>
      <c r="Q12" s="16" t="n"/>
      <c r="R12" s="18">
        <f>IF(H12="","",IF(I12="",H12+TA_RFI,MIN(I12,H12+TA_RFI)))</f>
        <v/>
      </c>
      <c r="S12" s="15">
        <f>IF(H12="","",IF(M12="",DATADATE,M12)-H12)</f>
        <v/>
      </c>
      <c r="T12" s="15">
        <f>IF(OR(R12="",M12&lt;&gt;""),"",IF(DATADATE&gt;R12,"OVERDUE",""))</f>
        <v/>
      </c>
      <c r="U12" s="15">
        <f>IF(OR(M12="",R12=""),"",IF(M12&lt;=R12,"On time","Late"))</f>
        <v/>
      </c>
      <c r="V12" s="16" t="n"/>
      <c r="W12" s="16" t="n"/>
    </row>
    <row r="13">
      <c r="A13" s="15">
        <f>IF(C13="","",PROJ&amp;"-"&amp;"RFI"&amp;"-"&amp;B13&amp;"-"&amp;TEXT(C13,"0000"))</f>
        <v/>
      </c>
      <c r="B13" s="16" t="n"/>
      <c r="C13" s="16" t="n"/>
      <c r="D13" s="16" t="n"/>
      <c r="E13" s="16" t="n"/>
      <c r="F13" s="16" t="n"/>
      <c r="G13" s="16" t="n"/>
      <c r="H13" s="17" t="n"/>
      <c r="I13" s="17" t="n"/>
      <c r="J13" s="16" t="n"/>
      <c r="K13" s="16" t="n"/>
      <c r="L13" s="16" t="n"/>
      <c r="M13" s="17" t="n"/>
      <c r="N13" s="16" t="n"/>
      <c r="O13" s="16" t="n"/>
      <c r="P13" s="16" t="n"/>
      <c r="Q13" s="16" t="n"/>
      <c r="R13" s="18">
        <f>IF(H13="","",IF(I13="",H13+TA_RFI,MIN(I13,H13+TA_RFI)))</f>
        <v/>
      </c>
      <c r="S13" s="15">
        <f>IF(H13="","",IF(M13="",DATADATE,M13)-H13)</f>
        <v/>
      </c>
      <c r="T13" s="15">
        <f>IF(OR(R13="",M13&lt;&gt;""),"",IF(DATADATE&gt;R13,"OVERDUE",""))</f>
        <v/>
      </c>
      <c r="U13" s="15">
        <f>IF(OR(M13="",R13=""),"",IF(M13&lt;=R13,"On time","Late"))</f>
        <v/>
      </c>
      <c r="V13" s="16" t="n"/>
      <c r="W13" s="16" t="n"/>
    </row>
    <row r="14">
      <c r="A14" s="15">
        <f>IF(C14="","",PROJ&amp;"-"&amp;"RFI"&amp;"-"&amp;B14&amp;"-"&amp;TEXT(C14,"0000"))</f>
        <v/>
      </c>
      <c r="B14" s="16" t="n"/>
      <c r="C14" s="16" t="n"/>
      <c r="D14" s="16" t="n"/>
      <c r="E14" s="16" t="n"/>
      <c r="F14" s="16" t="n"/>
      <c r="G14" s="16" t="n"/>
      <c r="H14" s="17" t="n"/>
      <c r="I14" s="17" t="n"/>
      <c r="J14" s="16" t="n"/>
      <c r="K14" s="16" t="n"/>
      <c r="L14" s="16" t="n"/>
      <c r="M14" s="17" t="n"/>
      <c r="N14" s="16" t="n"/>
      <c r="O14" s="16" t="n"/>
      <c r="P14" s="16" t="n"/>
      <c r="Q14" s="16" t="n"/>
      <c r="R14" s="18">
        <f>IF(H14="","",IF(I14="",H14+TA_RFI,MIN(I14,H14+TA_RFI)))</f>
        <v/>
      </c>
      <c r="S14" s="15">
        <f>IF(H14="","",IF(M14="",DATADATE,M14)-H14)</f>
        <v/>
      </c>
      <c r="T14" s="15">
        <f>IF(OR(R14="",M14&lt;&gt;""),"",IF(DATADATE&gt;R14,"OVERDUE",""))</f>
        <v/>
      </c>
      <c r="U14" s="15">
        <f>IF(OR(M14="",R14=""),"",IF(M14&lt;=R14,"On time","Late"))</f>
        <v/>
      </c>
      <c r="V14" s="16" t="n"/>
      <c r="W14" s="16" t="n"/>
    </row>
    <row r="15">
      <c r="A15" s="15">
        <f>IF(C15="","",PROJ&amp;"-"&amp;"RFI"&amp;"-"&amp;B15&amp;"-"&amp;TEXT(C15,"0000"))</f>
        <v/>
      </c>
      <c r="B15" s="16" t="n"/>
      <c r="C15" s="16" t="n"/>
      <c r="D15" s="16" t="n"/>
      <c r="E15" s="16" t="n"/>
      <c r="F15" s="16" t="n"/>
      <c r="G15" s="16" t="n"/>
      <c r="H15" s="17" t="n"/>
      <c r="I15" s="17" t="n"/>
      <c r="J15" s="16" t="n"/>
      <c r="K15" s="16" t="n"/>
      <c r="L15" s="16" t="n"/>
      <c r="M15" s="17" t="n"/>
      <c r="N15" s="16" t="n"/>
      <c r="O15" s="16" t="n"/>
      <c r="P15" s="16" t="n"/>
      <c r="Q15" s="16" t="n"/>
      <c r="R15" s="18">
        <f>IF(H15="","",IF(I15="",H15+TA_RFI,MIN(I15,H15+TA_RFI)))</f>
        <v/>
      </c>
      <c r="S15" s="15">
        <f>IF(H15="","",IF(M15="",DATADATE,M15)-H15)</f>
        <v/>
      </c>
      <c r="T15" s="15">
        <f>IF(OR(R15="",M15&lt;&gt;""),"",IF(DATADATE&gt;R15,"OVERDUE",""))</f>
        <v/>
      </c>
      <c r="U15" s="15">
        <f>IF(OR(M15="",R15=""),"",IF(M15&lt;=R15,"On time","Late"))</f>
        <v/>
      </c>
      <c r="V15" s="16" t="n"/>
      <c r="W15" s="16" t="n"/>
    </row>
    <row r="16">
      <c r="A16" s="15">
        <f>IF(C16="","",PROJ&amp;"-"&amp;"RFI"&amp;"-"&amp;B16&amp;"-"&amp;TEXT(C16,"0000"))</f>
        <v/>
      </c>
      <c r="B16" s="16" t="n"/>
      <c r="C16" s="16" t="n"/>
      <c r="D16" s="16" t="n"/>
      <c r="E16" s="16" t="n"/>
      <c r="F16" s="16" t="n"/>
      <c r="G16" s="16" t="n"/>
      <c r="H16" s="17" t="n"/>
      <c r="I16" s="17" t="n"/>
      <c r="J16" s="16" t="n"/>
      <c r="K16" s="16" t="n"/>
      <c r="L16" s="16" t="n"/>
      <c r="M16" s="17" t="n"/>
      <c r="N16" s="16" t="n"/>
      <c r="O16" s="16" t="n"/>
      <c r="P16" s="16" t="n"/>
      <c r="Q16" s="16" t="n"/>
      <c r="R16" s="18">
        <f>IF(H16="","",IF(I16="",H16+TA_RFI,MIN(I16,H16+TA_RFI)))</f>
        <v/>
      </c>
      <c r="S16" s="15">
        <f>IF(H16="","",IF(M16="",DATADATE,M16)-H16)</f>
        <v/>
      </c>
      <c r="T16" s="15">
        <f>IF(OR(R16="",M16&lt;&gt;""),"",IF(DATADATE&gt;R16,"OVERDUE",""))</f>
        <v/>
      </c>
      <c r="U16" s="15">
        <f>IF(OR(M16="",R16=""),"",IF(M16&lt;=R16,"On time","Late"))</f>
        <v/>
      </c>
      <c r="V16" s="16" t="n"/>
      <c r="W16" s="16" t="n"/>
    </row>
    <row r="17">
      <c r="A17" s="15">
        <f>IF(C17="","",PROJ&amp;"-"&amp;"RFI"&amp;"-"&amp;B17&amp;"-"&amp;TEXT(C17,"0000"))</f>
        <v/>
      </c>
      <c r="B17" s="16" t="n"/>
      <c r="C17" s="16" t="n"/>
      <c r="D17" s="16" t="n"/>
      <c r="E17" s="16" t="n"/>
      <c r="F17" s="16" t="n"/>
      <c r="G17" s="16" t="n"/>
      <c r="H17" s="17" t="n"/>
      <c r="I17" s="17" t="n"/>
      <c r="J17" s="16" t="n"/>
      <c r="K17" s="16" t="n"/>
      <c r="L17" s="16" t="n"/>
      <c r="M17" s="17" t="n"/>
      <c r="N17" s="16" t="n"/>
      <c r="O17" s="16" t="n"/>
      <c r="P17" s="16" t="n"/>
      <c r="Q17" s="16" t="n"/>
      <c r="R17" s="18">
        <f>IF(H17="","",IF(I17="",H17+TA_RFI,MIN(I17,H17+TA_RFI)))</f>
        <v/>
      </c>
      <c r="S17" s="15">
        <f>IF(H17="","",IF(M17="",DATADATE,M17)-H17)</f>
        <v/>
      </c>
      <c r="T17" s="15">
        <f>IF(OR(R17="",M17&lt;&gt;""),"",IF(DATADATE&gt;R17,"OVERDUE",""))</f>
        <v/>
      </c>
      <c r="U17" s="15">
        <f>IF(OR(M17="",R17=""),"",IF(M17&lt;=R17,"On time","Late"))</f>
        <v/>
      </c>
      <c r="V17" s="16" t="n"/>
      <c r="W17" s="16" t="n"/>
    </row>
    <row r="18">
      <c r="A18" s="15">
        <f>IF(C18="","",PROJ&amp;"-"&amp;"RFI"&amp;"-"&amp;B18&amp;"-"&amp;TEXT(C18,"0000"))</f>
        <v/>
      </c>
      <c r="B18" s="16" t="n"/>
      <c r="C18" s="16" t="n"/>
      <c r="D18" s="16" t="n"/>
      <c r="E18" s="16" t="n"/>
      <c r="F18" s="16" t="n"/>
      <c r="G18" s="16" t="n"/>
      <c r="H18" s="17" t="n"/>
      <c r="I18" s="17" t="n"/>
      <c r="J18" s="16" t="n"/>
      <c r="K18" s="16" t="n"/>
      <c r="L18" s="16" t="n"/>
      <c r="M18" s="17" t="n"/>
      <c r="N18" s="16" t="n"/>
      <c r="O18" s="16" t="n"/>
      <c r="P18" s="16" t="n"/>
      <c r="Q18" s="16" t="n"/>
      <c r="R18" s="18">
        <f>IF(H18="","",IF(I18="",H18+TA_RFI,MIN(I18,H18+TA_RFI)))</f>
        <v/>
      </c>
      <c r="S18" s="15">
        <f>IF(H18="","",IF(M18="",DATADATE,M18)-H18)</f>
        <v/>
      </c>
      <c r="T18" s="15">
        <f>IF(OR(R18="",M18&lt;&gt;""),"",IF(DATADATE&gt;R18,"OVERDUE",""))</f>
        <v/>
      </c>
      <c r="U18" s="15">
        <f>IF(OR(M18="",R18=""),"",IF(M18&lt;=R18,"On time","Late"))</f>
        <v/>
      </c>
      <c r="V18" s="16" t="n"/>
      <c r="W18" s="16" t="n"/>
    </row>
    <row r="19">
      <c r="A19" s="15">
        <f>IF(C19="","",PROJ&amp;"-"&amp;"RFI"&amp;"-"&amp;B19&amp;"-"&amp;TEXT(C19,"0000"))</f>
        <v/>
      </c>
      <c r="B19" s="16" t="n"/>
      <c r="C19" s="16" t="n"/>
      <c r="D19" s="16" t="n"/>
      <c r="E19" s="16" t="n"/>
      <c r="F19" s="16" t="n"/>
      <c r="G19" s="16" t="n"/>
      <c r="H19" s="17" t="n"/>
      <c r="I19" s="17" t="n"/>
      <c r="J19" s="16" t="n"/>
      <c r="K19" s="16" t="n"/>
      <c r="L19" s="16" t="n"/>
      <c r="M19" s="17" t="n"/>
      <c r="N19" s="16" t="n"/>
      <c r="O19" s="16" t="n"/>
      <c r="P19" s="16" t="n"/>
      <c r="Q19" s="16" t="n"/>
      <c r="R19" s="18">
        <f>IF(H19="","",IF(I19="",H19+TA_RFI,MIN(I19,H19+TA_RFI)))</f>
        <v/>
      </c>
      <c r="S19" s="15">
        <f>IF(H19="","",IF(M19="",DATADATE,M19)-H19)</f>
        <v/>
      </c>
      <c r="T19" s="15">
        <f>IF(OR(R19="",M19&lt;&gt;""),"",IF(DATADATE&gt;R19,"OVERDUE",""))</f>
        <v/>
      </c>
      <c r="U19" s="15">
        <f>IF(OR(M19="",R19=""),"",IF(M19&lt;=R19,"On time","Late"))</f>
        <v/>
      </c>
      <c r="V19" s="16" t="n"/>
      <c r="W19" s="16" t="n"/>
    </row>
    <row r="20">
      <c r="A20" s="15">
        <f>IF(C20="","",PROJ&amp;"-"&amp;"RFI"&amp;"-"&amp;B20&amp;"-"&amp;TEXT(C20,"0000"))</f>
        <v/>
      </c>
      <c r="B20" s="16" t="n"/>
      <c r="C20" s="16" t="n"/>
      <c r="D20" s="16" t="n"/>
      <c r="E20" s="16" t="n"/>
      <c r="F20" s="16" t="n"/>
      <c r="G20" s="16" t="n"/>
      <c r="H20" s="17" t="n"/>
      <c r="I20" s="17" t="n"/>
      <c r="J20" s="16" t="n"/>
      <c r="K20" s="16" t="n"/>
      <c r="L20" s="16" t="n"/>
      <c r="M20" s="17" t="n"/>
      <c r="N20" s="16" t="n"/>
      <c r="O20" s="16" t="n"/>
      <c r="P20" s="16" t="n"/>
      <c r="Q20" s="16" t="n"/>
      <c r="R20" s="18">
        <f>IF(H20="","",IF(I20="",H20+TA_RFI,MIN(I20,H20+TA_RFI)))</f>
        <v/>
      </c>
      <c r="S20" s="15">
        <f>IF(H20="","",IF(M20="",DATADATE,M20)-H20)</f>
        <v/>
      </c>
      <c r="T20" s="15">
        <f>IF(OR(R20="",M20&lt;&gt;""),"",IF(DATADATE&gt;R20,"OVERDUE",""))</f>
        <v/>
      </c>
      <c r="U20" s="15">
        <f>IF(OR(M20="",R20=""),"",IF(M20&lt;=R20,"On time","Late"))</f>
        <v/>
      </c>
      <c r="V20" s="16" t="n"/>
      <c r="W20" s="16" t="n"/>
    </row>
    <row r="21">
      <c r="A21" s="15">
        <f>IF(C21="","",PROJ&amp;"-"&amp;"RFI"&amp;"-"&amp;B21&amp;"-"&amp;TEXT(C21,"0000"))</f>
        <v/>
      </c>
      <c r="B21" s="16" t="n"/>
      <c r="C21" s="16" t="n"/>
      <c r="D21" s="16" t="n"/>
      <c r="E21" s="16" t="n"/>
      <c r="F21" s="16" t="n"/>
      <c r="G21" s="16" t="n"/>
      <c r="H21" s="17" t="n"/>
      <c r="I21" s="17" t="n"/>
      <c r="J21" s="16" t="n"/>
      <c r="K21" s="16" t="n"/>
      <c r="L21" s="16" t="n"/>
      <c r="M21" s="17" t="n"/>
      <c r="N21" s="16" t="n"/>
      <c r="O21" s="16" t="n"/>
      <c r="P21" s="16" t="n"/>
      <c r="Q21" s="16" t="n"/>
      <c r="R21" s="18">
        <f>IF(H21="","",IF(I21="",H21+TA_RFI,MIN(I21,H21+TA_RFI)))</f>
        <v/>
      </c>
      <c r="S21" s="15">
        <f>IF(H21="","",IF(M21="",DATADATE,M21)-H21)</f>
        <v/>
      </c>
      <c r="T21" s="15">
        <f>IF(OR(R21="",M21&lt;&gt;""),"",IF(DATADATE&gt;R21,"OVERDUE",""))</f>
        <v/>
      </c>
      <c r="U21" s="15">
        <f>IF(OR(M21="",R21=""),"",IF(M21&lt;=R21,"On time","Late"))</f>
        <v/>
      </c>
      <c r="V21" s="16" t="n"/>
      <c r="W21" s="16" t="n"/>
    </row>
    <row r="22">
      <c r="A22" s="15">
        <f>IF(C22="","",PROJ&amp;"-"&amp;"RFI"&amp;"-"&amp;B22&amp;"-"&amp;TEXT(C22,"0000"))</f>
        <v/>
      </c>
      <c r="B22" s="16" t="n"/>
      <c r="C22" s="16" t="n"/>
      <c r="D22" s="16" t="n"/>
      <c r="E22" s="16" t="n"/>
      <c r="F22" s="16" t="n"/>
      <c r="G22" s="16" t="n"/>
      <c r="H22" s="17" t="n"/>
      <c r="I22" s="17" t="n"/>
      <c r="J22" s="16" t="n"/>
      <c r="K22" s="16" t="n"/>
      <c r="L22" s="16" t="n"/>
      <c r="M22" s="17" t="n"/>
      <c r="N22" s="16" t="n"/>
      <c r="O22" s="16" t="n"/>
      <c r="P22" s="16" t="n"/>
      <c r="Q22" s="16" t="n"/>
      <c r="R22" s="18">
        <f>IF(H22="","",IF(I22="",H22+TA_RFI,MIN(I22,H22+TA_RFI)))</f>
        <v/>
      </c>
      <c r="S22" s="15">
        <f>IF(H22="","",IF(M22="",DATADATE,M22)-H22)</f>
        <v/>
      </c>
      <c r="T22" s="15">
        <f>IF(OR(R22="",M22&lt;&gt;""),"",IF(DATADATE&gt;R22,"OVERDUE",""))</f>
        <v/>
      </c>
      <c r="U22" s="15">
        <f>IF(OR(M22="",R22=""),"",IF(M22&lt;=R22,"On time","Late"))</f>
        <v/>
      </c>
      <c r="V22" s="16" t="n"/>
      <c r="W22" s="16" t="n"/>
    </row>
    <row r="23">
      <c r="A23" s="15">
        <f>IF(C23="","",PROJ&amp;"-"&amp;"RFI"&amp;"-"&amp;B23&amp;"-"&amp;TEXT(C23,"0000"))</f>
        <v/>
      </c>
      <c r="B23" s="16" t="n"/>
      <c r="C23" s="16" t="n"/>
      <c r="D23" s="16" t="n"/>
      <c r="E23" s="16" t="n"/>
      <c r="F23" s="16" t="n"/>
      <c r="G23" s="16" t="n"/>
      <c r="H23" s="17" t="n"/>
      <c r="I23" s="17" t="n"/>
      <c r="J23" s="16" t="n"/>
      <c r="K23" s="16" t="n"/>
      <c r="L23" s="16" t="n"/>
      <c r="M23" s="17" t="n"/>
      <c r="N23" s="16" t="n"/>
      <c r="O23" s="16" t="n"/>
      <c r="P23" s="16" t="n"/>
      <c r="Q23" s="16" t="n"/>
      <c r="R23" s="18">
        <f>IF(H23="","",IF(I23="",H23+TA_RFI,MIN(I23,H23+TA_RFI)))</f>
        <v/>
      </c>
      <c r="S23" s="15">
        <f>IF(H23="","",IF(M23="",DATADATE,M23)-H23)</f>
        <v/>
      </c>
      <c r="T23" s="15">
        <f>IF(OR(R23="",M23&lt;&gt;""),"",IF(DATADATE&gt;R23,"OVERDUE",""))</f>
        <v/>
      </c>
      <c r="U23" s="15">
        <f>IF(OR(M23="",R23=""),"",IF(M23&lt;=R23,"On time","Late"))</f>
        <v/>
      </c>
      <c r="V23" s="16" t="n"/>
      <c r="W23" s="16" t="n"/>
    </row>
    <row r="24">
      <c r="A24" s="15">
        <f>IF(C24="","",PROJ&amp;"-"&amp;"RFI"&amp;"-"&amp;B24&amp;"-"&amp;TEXT(C24,"0000"))</f>
        <v/>
      </c>
      <c r="B24" s="16" t="n"/>
      <c r="C24" s="16" t="n"/>
      <c r="D24" s="16" t="n"/>
      <c r="E24" s="16" t="n"/>
      <c r="F24" s="16" t="n"/>
      <c r="G24" s="16" t="n"/>
      <c r="H24" s="17" t="n"/>
      <c r="I24" s="17" t="n"/>
      <c r="J24" s="16" t="n"/>
      <c r="K24" s="16" t="n"/>
      <c r="L24" s="16" t="n"/>
      <c r="M24" s="17" t="n"/>
      <c r="N24" s="16" t="n"/>
      <c r="O24" s="16" t="n"/>
      <c r="P24" s="16" t="n"/>
      <c r="Q24" s="16" t="n"/>
      <c r="R24" s="18">
        <f>IF(H24="","",IF(I24="",H24+TA_RFI,MIN(I24,H24+TA_RFI)))</f>
        <v/>
      </c>
      <c r="S24" s="15">
        <f>IF(H24="","",IF(M24="",DATADATE,M24)-H24)</f>
        <v/>
      </c>
      <c r="T24" s="15">
        <f>IF(OR(R24="",M24&lt;&gt;""),"",IF(DATADATE&gt;R24,"OVERDUE",""))</f>
        <v/>
      </c>
      <c r="U24" s="15">
        <f>IF(OR(M24="",R24=""),"",IF(M24&lt;=R24,"On time","Late"))</f>
        <v/>
      </c>
      <c r="V24" s="16" t="n"/>
      <c r="W24" s="16" t="n"/>
    </row>
    <row r="25">
      <c r="A25" s="15">
        <f>IF(C25="","",PROJ&amp;"-"&amp;"RFI"&amp;"-"&amp;B25&amp;"-"&amp;TEXT(C25,"0000"))</f>
        <v/>
      </c>
      <c r="B25" s="16" t="n"/>
      <c r="C25" s="16" t="n"/>
      <c r="D25" s="16" t="n"/>
      <c r="E25" s="16" t="n"/>
      <c r="F25" s="16" t="n"/>
      <c r="G25" s="16" t="n"/>
      <c r="H25" s="17" t="n"/>
      <c r="I25" s="17" t="n"/>
      <c r="J25" s="16" t="n"/>
      <c r="K25" s="16" t="n"/>
      <c r="L25" s="16" t="n"/>
      <c r="M25" s="17" t="n"/>
      <c r="N25" s="16" t="n"/>
      <c r="O25" s="16" t="n"/>
      <c r="P25" s="16" t="n"/>
      <c r="Q25" s="16" t="n"/>
      <c r="R25" s="18">
        <f>IF(H25="","",IF(I25="",H25+TA_RFI,MIN(I25,H25+TA_RFI)))</f>
        <v/>
      </c>
      <c r="S25" s="15">
        <f>IF(H25="","",IF(M25="",DATADATE,M25)-H25)</f>
        <v/>
      </c>
      <c r="T25" s="15">
        <f>IF(OR(R25="",M25&lt;&gt;""),"",IF(DATADATE&gt;R25,"OVERDUE",""))</f>
        <v/>
      </c>
      <c r="U25" s="15">
        <f>IF(OR(M25="",R25=""),"",IF(M25&lt;=R25,"On time","Late"))</f>
        <v/>
      </c>
      <c r="V25" s="16" t="n"/>
      <c r="W25" s="16" t="n"/>
    </row>
    <row r="26">
      <c r="A26" s="15">
        <f>IF(C26="","",PROJ&amp;"-"&amp;"RFI"&amp;"-"&amp;B26&amp;"-"&amp;TEXT(C26,"0000"))</f>
        <v/>
      </c>
      <c r="B26" s="16" t="n"/>
      <c r="C26" s="16" t="n"/>
      <c r="D26" s="16" t="n"/>
      <c r="E26" s="16" t="n"/>
      <c r="F26" s="16" t="n"/>
      <c r="G26" s="16" t="n"/>
      <c r="H26" s="17" t="n"/>
      <c r="I26" s="17" t="n"/>
      <c r="J26" s="16" t="n"/>
      <c r="K26" s="16" t="n"/>
      <c r="L26" s="16" t="n"/>
      <c r="M26" s="17" t="n"/>
      <c r="N26" s="16" t="n"/>
      <c r="O26" s="16" t="n"/>
      <c r="P26" s="16" t="n"/>
      <c r="Q26" s="16" t="n"/>
      <c r="R26" s="18">
        <f>IF(H26="","",IF(I26="",H26+TA_RFI,MIN(I26,H26+TA_RFI)))</f>
        <v/>
      </c>
      <c r="S26" s="15">
        <f>IF(H26="","",IF(M26="",DATADATE,M26)-H26)</f>
        <v/>
      </c>
      <c r="T26" s="15">
        <f>IF(OR(R26="",M26&lt;&gt;""),"",IF(DATADATE&gt;R26,"OVERDUE",""))</f>
        <v/>
      </c>
      <c r="U26" s="15">
        <f>IF(OR(M26="",R26=""),"",IF(M26&lt;=R26,"On time","Late"))</f>
        <v/>
      </c>
      <c r="V26" s="16" t="n"/>
      <c r="W26" s="16" t="n"/>
    </row>
    <row r="27">
      <c r="A27" s="15">
        <f>IF(C27="","",PROJ&amp;"-"&amp;"RFI"&amp;"-"&amp;B27&amp;"-"&amp;TEXT(C27,"0000"))</f>
        <v/>
      </c>
      <c r="B27" s="16" t="n"/>
      <c r="C27" s="16" t="n"/>
      <c r="D27" s="16" t="n"/>
      <c r="E27" s="16" t="n"/>
      <c r="F27" s="16" t="n"/>
      <c r="G27" s="16" t="n"/>
      <c r="H27" s="17" t="n"/>
      <c r="I27" s="17" t="n"/>
      <c r="J27" s="16" t="n"/>
      <c r="K27" s="16" t="n"/>
      <c r="L27" s="16" t="n"/>
      <c r="M27" s="17" t="n"/>
      <c r="N27" s="16" t="n"/>
      <c r="O27" s="16" t="n"/>
      <c r="P27" s="16" t="n"/>
      <c r="Q27" s="16" t="n"/>
      <c r="R27" s="18">
        <f>IF(H27="","",IF(I27="",H27+TA_RFI,MIN(I27,H27+TA_RFI)))</f>
        <v/>
      </c>
      <c r="S27" s="15">
        <f>IF(H27="","",IF(M27="",DATADATE,M27)-H27)</f>
        <v/>
      </c>
      <c r="T27" s="15">
        <f>IF(OR(R27="",M27&lt;&gt;""),"",IF(DATADATE&gt;R27,"OVERDUE",""))</f>
        <v/>
      </c>
      <c r="U27" s="15">
        <f>IF(OR(M27="",R27=""),"",IF(M27&lt;=R27,"On time","Late"))</f>
        <v/>
      </c>
      <c r="V27" s="16" t="n"/>
      <c r="W27" s="16" t="n"/>
    </row>
    <row r="28">
      <c r="A28" s="15">
        <f>IF(C28="","",PROJ&amp;"-"&amp;"RFI"&amp;"-"&amp;B28&amp;"-"&amp;TEXT(C28,"0000"))</f>
        <v/>
      </c>
      <c r="B28" s="16" t="n"/>
      <c r="C28" s="16" t="n"/>
      <c r="D28" s="16" t="n"/>
      <c r="E28" s="16" t="n"/>
      <c r="F28" s="16" t="n"/>
      <c r="G28" s="16" t="n"/>
      <c r="H28" s="17" t="n"/>
      <c r="I28" s="17" t="n"/>
      <c r="J28" s="16" t="n"/>
      <c r="K28" s="16" t="n"/>
      <c r="L28" s="16" t="n"/>
      <c r="M28" s="17" t="n"/>
      <c r="N28" s="16" t="n"/>
      <c r="O28" s="16" t="n"/>
      <c r="P28" s="16" t="n"/>
      <c r="Q28" s="16" t="n"/>
      <c r="R28" s="18">
        <f>IF(H28="","",IF(I28="",H28+TA_RFI,MIN(I28,H28+TA_RFI)))</f>
        <v/>
      </c>
      <c r="S28" s="15">
        <f>IF(H28="","",IF(M28="",DATADATE,M28)-H28)</f>
        <v/>
      </c>
      <c r="T28" s="15">
        <f>IF(OR(R28="",M28&lt;&gt;""),"",IF(DATADATE&gt;R28,"OVERDUE",""))</f>
        <v/>
      </c>
      <c r="U28" s="15">
        <f>IF(OR(M28="",R28=""),"",IF(M28&lt;=R28,"On time","Late"))</f>
        <v/>
      </c>
      <c r="V28" s="16" t="n"/>
      <c r="W28" s="16" t="n"/>
    </row>
    <row r="29">
      <c r="A29" s="15">
        <f>IF(C29="","",PROJ&amp;"-"&amp;"RFI"&amp;"-"&amp;B29&amp;"-"&amp;TEXT(C29,"0000"))</f>
        <v/>
      </c>
      <c r="B29" s="16" t="n"/>
      <c r="C29" s="16" t="n"/>
      <c r="D29" s="16" t="n"/>
      <c r="E29" s="16" t="n"/>
      <c r="F29" s="16" t="n"/>
      <c r="G29" s="16" t="n"/>
      <c r="H29" s="17" t="n"/>
      <c r="I29" s="17" t="n"/>
      <c r="J29" s="16" t="n"/>
      <c r="K29" s="16" t="n"/>
      <c r="L29" s="16" t="n"/>
      <c r="M29" s="17" t="n"/>
      <c r="N29" s="16" t="n"/>
      <c r="O29" s="16" t="n"/>
      <c r="P29" s="16" t="n"/>
      <c r="Q29" s="16" t="n"/>
      <c r="R29" s="18">
        <f>IF(H29="","",IF(I29="",H29+TA_RFI,MIN(I29,H29+TA_RFI)))</f>
        <v/>
      </c>
      <c r="S29" s="15">
        <f>IF(H29="","",IF(M29="",DATADATE,M29)-H29)</f>
        <v/>
      </c>
      <c r="T29" s="15">
        <f>IF(OR(R29="",M29&lt;&gt;""),"",IF(DATADATE&gt;R29,"OVERDUE",""))</f>
        <v/>
      </c>
      <c r="U29" s="15">
        <f>IF(OR(M29="",R29=""),"",IF(M29&lt;=R29,"On time","Late"))</f>
        <v/>
      </c>
      <c r="V29" s="16" t="n"/>
      <c r="W29" s="16" t="n"/>
    </row>
    <row r="30">
      <c r="A30" s="15">
        <f>IF(C30="","",PROJ&amp;"-"&amp;"RFI"&amp;"-"&amp;B30&amp;"-"&amp;TEXT(C30,"0000"))</f>
        <v/>
      </c>
      <c r="B30" s="16" t="n"/>
      <c r="C30" s="16" t="n"/>
      <c r="D30" s="16" t="n"/>
      <c r="E30" s="16" t="n"/>
      <c r="F30" s="16" t="n"/>
      <c r="G30" s="16" t="n"/>
      <c r="H30" s="17" t="n"/>
      <c r="I30" s="17" t="n"/>
      <c r="J30" s="16" t="n"/>
      <c r="K30" s="16" t="n"/>
      <c r="L30" s="16" t="n"/>
      <c r="M30" s="17" t="n"/>
      <c r="N30" s="16" t="n"/>
      <c r="O30" s="16" t="n"/>
      <c r="P30" s="16" t="n"/>
      <c r="Q30" s="16" t="n"/>
      <c r="R30" s="18">
        <f>IF(H30="","",IF(I30="",H30+TA_RFI,MIN(I30,H30+TA_RFI)))</f>
        <v/>
      </c>
      <c r="S30" s="15">
        <f>IF(H30="","",IF(M30="",DATADATE,M30)-H30)</f>
        <v/>
      </c>
      <c r="T30" s="15">
        <f>IF(OR(R30="",M30&lt;&gt;""),"",IF(DATADATE&gt;R30,"OVERDUE",""))</f>
        <v/>
      </c>
      <c r="U30" s="15">
        <f>IF(OR(M30="",R30=""),"",IF(M30&lt;=R30,"On time","Late"))</f>
        <v/>
      </c>
      <c r="V30" s="16" t="n"/>
      <c r="W30" s="16" t="n"/>
    </row>
    <row r="31">
      <c r="A31" s="15">
        <f>IF(C31="","",PROJ&amp;"-"&amp;"RFI"&amp;"-"&amp;B31&amp;"-"&amp;TEXT(C31,"0000"))</f>
        <v/>
      </c>
      <c r="B31" s="16" t="n"/>
      <c r="C31" s="16" t="n"/>
      <c r="D31" s="16" t="n"/>
      <c r="E31" s="16" t="n"/>
      <c r="F31" s="16" t="n"/>
      <c r="G31" s="16" t="n"/>
      <c r="H31" s="17" t="n"/>
      <c r="I31" s="17" t="n"/>
      <c r="J31" s="16" t="n"/>
      <c r="K31" s="16" t="n"/>
      <c r="L31" s="16" t="n"/>
      <c r="M31" s="17" t="n"/>
      <c r="N31" s="16" t="n"/>
      <c r="O31" s="16" t="n"/>
      <c r="P31" s="16" t="n"/>
      <c r="Q31" s="16" t="n"/>
      <c r="R31" s="18">
        <f>IF(H31="","",IF(I31="",H31+TA_RFI,MIN(I31,H31+TA_RFI)))</f>
        <v/>
      </c>
      <c r="S31" s="15">
        <f>IF(H31="","",IF(M31="",DATADATE,M31)-H31)</f>
        <v/>
      </c>
      <c r="T31" s="15">
        <f>IF(OR(R31="",M31&lt;&gt;""),"",IF(DATADATE&gt;R31,"OVERDUE",""))</f>
        <v/>
      </c>
      <c r="U31" s="15">
        <f>IF(OR(M31="",R31=""),"",IF(M31&lt;=R31,"On time","Late"))</f>
        <v/>
      </c>
      <c r="V31" s="16" t="n"/>
      <c r="W31" s="16" t="n"/>
    </row>
    <row r="32">
      <c r="A32" s="15">
        <f>IF(C32="","",PROJ&amp;"-"&amp;"RFI"&amp;"-"&amp;B32&amp;"-"&amp;TEXT(C32,"0000"))</f>
        <v/>
      </c>
      <c r="B32" s="16" t="n"/>
      <c r="C32" s="16" t="n"/>
      <c r="D32" s="16" t="n"/>
      <c r="E32" s="16" t="n"/>
      <c r="F32" s="16" t="n"/>
      <c r="G32" s="16" t="n"/>
      <c r="H32" s="17" t="n"/>
      <c r="I32" s="17" t="n"/>
      <c r="J32" s="16" t="n"/>
      <c r="K32" s="16" t="n"/>
      <c r="L32" s="16" t="n"/>
      <c r="M32" s="17" t="n"/>
      <c r="N32" s="16" t="n"/>
      <c r="O32" s="16" t="n"/>
      <c r="P32" s="16" t="n"/>
      <c r="Q32" s="16" t="n"/>
      <c r="R32" s="18">
        <f>IF(H32="","",IF(I32="",H32+TA_RFI,MIN(I32,H32+TA_RFI)))</f>
        <v/>
      </c>
      <c r="S32" s="15">
        <f>IF(H32="","",IF(M32="",DATADATE,M32)-H32)</f>
        <v/>
      </c>
      <c r="T32" s="15">
        <f>IF(OR(R32="",M32&lt;&gt;""),"",IF(DATADATE&gt;R32,"OVERDUE",""))</f>
        <v/>
      </c>
      <c r="U32" s="15">
        <f>IF(OR(M32="",R32=""),"",IF(M32&lt;=R32,"On time","Late"))</f>
        <v/>
      </c>
      <c r="V32" s="16" t="n"/>
      <c r="W32" s="16" t="n"/>
    </row>
    <row r="33">
      <c r="A33" s="15">
        <f>IF(C33="","",PROJ&amp;"-"&amp;"RFI"&amp;"-"&amp;B33&amp;"-"&amp;TEXT(C33,"0000"))</f>
        <v/>
      </c>
      <c r="B33" s="16" t="n"/>
      <c r="C33" s="16" t="n"/>
      <c r="D33" s="16" t="n"/>
      <c r="E33" s="16" t="n"/>
      <c r="F33" s="16" t="n"/>
      <c r="G33" s="16" t="n"/>
      <c r="H33" s="17" t="n"/>
      <c r="I33" s="17" t="n"/>
      <c r="J33" s="16" t="n"/>
      <c r="K33" s="16" t="n"/>
      <c r="L33" s="16" t="n"/>
      <c r="M33" s="17" t="n"/>
      <c r="N33" s="16" t="n"/>
      <c r="O33" s="16" t="n"/>
      <c r="P33" s="16" t="n"/>
      <c r="Q33" s="16" t="n"/>
      <c r="R33" s="18">
        <f>IF(H33="","",IF(I33="",H33+TA_RFI,MIN(I33,H33+TA_RFI)))</f>
        <v/>
      </c>
      <c r="S33" s="15">
        <f>IF(H33="","",IF(M33="",DATADATE,M33)-H33)</f>
        <v/>
      </c>
      <c r="T33" s="15">
        <f>IF(OR(R33="",M33&lt;&gt;""),"",IF(DATADATE&gt;R33,"OVERDUE",""))</f>
        <v/>
      </c>
      <c r="U33" s="15">
        <f>IF(OR(M33="",R33=""),"",IF(M33&lt;=R33,"On time","Late"))</f>
        <v/>
      </c>
      <c r="V33" s="16" t="n"/>
      <c r="W33" s="16" t="n"/>
    </row>
    <row r="34">
      <c r="A34" s="15">
        <f>IF(C34="","",PROJ&amp;"-"&amp;"RFI"&amp;"-"&amp;B34&amp;"-"&amp;TEXT(C34,"0000"))</f>
        <v/>
      </c>
      <c r="B34" s="16" t="n"/>
      <c r="C34" s="16" t="n"/>
      <c r="D34" s="16" t="n"/>
      <c r="E34" s="16" t="n"/>
      <c r="F34" s="16" t="n"/>
      <c r="G34" s="16" t="n"/>
      <c r="H34" s="17" t="n"/>
      <c r="I34" s="17" t="n"/>
      <c r="J34" s="16" t="n"/>
      <c r="K34" s="16" t="n"/>
      <c r="L34" s="16" t="n"/>
      <c r="M34" s="17" t="n"/>
      <c r="N34" s="16" t="n"/>
      <c r="O34" s="16" t="n"/>
      <c r="P34" s="16" t="n"/>
      <c r="Q34" s="16" t="n"/>
      <c r="R34" s="18">
        <f>IF(H34="","",IF(I34="",H34+TA_RFI,MIN(I34,H34+TA_RFI)))</f>
        <v/>
      </c>
      <c r="S34" s="15">
        <f>IF(H34="","",IF(M34="",DATADATE,M34)-H34)</f>
        <v/>
      </c>
      <c r="T34" s="15">
        <f>IF(OR(R34="",M34&lt;&gt;""),"",IF(DATADATE&gt;R34,"OVERDUE",""))</f>
        <v/>
      </c>
      <c r="U34" s="15">
        <f>IF(OR(M34="",R34=""),"",IF(M34&lt;=R34,"On time","Late"))</f>
        <v/>
      </c>
      <c r="V34" s="16" t="n"/>
      <c r="W34" s="16" t="n"/>
    </row>
    <row r="35">
      <c r="A35" s="15">
        <f>IF(C35="","",PROJ&amp;"-"&amp;"RFI"&amp;"-"&amp;B35&amp;"-"&amp;TEXT(C35,"0000"))</f>
        <v/>
      </c>
      <c r="B35" s="16" t="n"/>
      <c r="C35" s="16" t="n"/>
      <c r="D35" s="16" t="n"/>
      <c r="E35" s="16" t="n"/>
      <c r="F35" s="16" t="n"/>
      <c r="G35" s="16" t="n"/>
      <c r="H35" s="17" t="n"/>
      <c r="I35" s="17" t="n"/>
      <c r="J35" s="16" t="n"/>
      <c r="K35" s="16" t="n"/>
      <c r="L35" s="16" t="n"/>
      <c r="M35" s="17" t="n"/>
      <c r="N35" s="16" t="n"/>
      <c r="O35" s="16" t="n"/>
      <c r="P35" s="16" t="n"/>
      <c r="Q35" s="16" t="n"/>
      <c r="R35" s="18">
        <f>IF(H35="","",IF(I35="",H35+TA_RFI,MIN(I35,H35+TA_RFI)))</f>
        <v/>
      </c>
      <c r="S35" s="15">
        <f>IF(H35="","",IF(M35="",DATADATE,M35)-H35)</f>
        <v/>
      </c>
      <c r="T35" s="15">
        <f>IF(OR(R35="",M35&lt;&gt;""),"",IF(DATADATE&gt;R35,"OVERDUE",""))</f>
        <v/>
      </c>
      <c r="U35" s="15">
        <f>IF(OR(M35="",R35=""),"",IF(M35&lt;=R35,"On time","Late"))</f>
        <v/>
      </c>
      <c r="V35" s="16" t="n"/>
      <c r="W35" s="16" t="n"/>
    </row>
    <row r="36">
      <c r="A36" s="15">
        <f>IF(C36="","",PROJ&amp;"-"&amp;"RFI"&amp;"-"&amp;B36&amp;"-"&amp;TEXT(C36,"0000"))</f>
        <v/>
      </c>
      <c r="B36" s="16" t="n"/>
      <c r="C36" s="16" t="n"/>
      <c r="D36" s="16" t="n"/>
      <c r="E36" s="16" t="n"/>
      <c r="F36" s="16" t="n"/>
      <c r="G36" s="16" t="n"/>
      <c r="H36" s="17" t="n"/>
      <c r="I36" s="17" t="n"/>
      <c r="J36" s="16" t="n"/>
      <c r="K36" s="16" t="n"/>
      <c r="L36" s="16" t="n"/>
      <c r="M36" s="17" t="n"/>
      <c r="N36" s="16" t="n"/>
      <c r="O36" s="16" t="n"/>
      <c r="P36" s="16" t="n"/>
      <c r="Q36" s="16" t="n"/>
      <c r="R36" s="18">
        <f>IF(H36="","",IF(I36="",H36+TA_RFI,MIN(I36,H36+TA_RFI)))</f>
        <v/>
      </c>
      <c r="S36" s="15">
        <f>IF(H36="","",IF(M36="",DATADATE,M36)-H36)</f>
        <v/>
      </c>
      <c r="T36" s="15">
        <f>IF(OR(R36="",M36&lt;&gt;""),"",IF(DATADATE&gt;R36,"OVERDUE",""))</f>
        <v/>
      </c>
      <c r="U36" s="15">
        <f>IF(OR(M36="",R36=""),"",IF(M36&lt;=R36,"On time","Late"))</f>
        <v/>
      </c>
      <c r="V36" s="16" t="n"/>
      <c r="W36" s="16" t="n"/>
    </row>
    <row r="37">
      <c r="A37" s="15">
        <f>IF(C37="","",PROJ&amp;"-"&amp;"RFI"&amp;"-"&amp;B37&amp;"-"&amp;TEXT(C37,"0000"))</f>
        <v/>
      </c>
      <c r="B37" s="16" t="n"/>
      <c r="C37" s="16" t="n"/>
      <c r="D37" s="16" t="n"/>
      <c r="E37" s="16" t="n"/>
      <c r="F37" s="16" t="n"/>
      <c r="G37" s="16" t="n"/>
      <c r="H37" s="17" t="n"/>
      <c r="I37" s="17" t="n"/>
      <c r="J37" s="16" t="n"/>
      <c r="K37" s="16" t="n"/>
      <c r="L37" s="16" t="n"/>
      <c r="M37" s="17" t="n"/>
      <c r="N37" s="16" t="n"/>
      <c r="O37" s="16" t="n"/>
      <c r="P37" s="16" t="n"/>
      <c r="Q37" s="16" t="n"/>
      <c r="R37" s="18">
        <f>IF(H37="","",IF(I37="",H37+TA_RFI,MIN(I37,H37+TA_RFI)))</f>
        <v/>
      </c>
      <c r="S37" s="15">
        <f>IF(H37="","",IF(M37="",DATADATE,M37)-H37)</f>
        <v/>
      </c>
      <c r="T37" s="15">
        <f>IF(OR(R37="",M37&lt;&gt;""),"",IF(DATADATE&gt;R37,"OVERDUE",""))</f>
        <v/>
      </c>
      <c r="U37" s="15">
        <f>IF(OR(M37="",R37=""),"",IF(M37&lt;=R37,"On time","Late"))</f>
        <v/>
      </c>
      <c r="V37" s="16" t="n"/>
      <c r="W37" s="16" t="n"/>
    </row>
    <row r="38">
      <c r="A38" s="15">
        <f>IF(C38="","",PROJ&amp;"-"&amp;"RFI"&amp;"-"&amp;B38&amp;"-"&amp;TEXT(C38,"0000"))</f>
        <v/>
      </c>
      <c r="B38" s="16" t="n"/>
      <c r="C38" s="16" t="n"/>
      <c r="D38" s="16" t="n"/>
      <c r="E38" s="16" t="n"/>
      <c r="F38" s="16" t="n"/>
      <c r="G38" s="16" t="n"/>
      <c r="H38" s="17" t="n"/>
      <c r="I38" s="17" t="n"/>
      <c r="J38" s="16" t="n"/>
      <c r="K38" s="16" t="n"/>
      <c r="L38" s="16" t="n"/>
      <c r="M38" s="17" t="n"/>
      <c r="N38" s="16" t="n"/>
      <c r="O38" s="16" t="n"/>
      <c r="P38" s="16" t="n"/>
      <c r="Q38" s="16" t="n"/>
      <c r="R38" s="18">
        <f>IF(H38="","",IF(I38="",H38+TA_RFI,MIN(I38,H38+TA_RFI)))</f>
        <v/>
      </c>
      <c r="S38" s="15">
        <f>IF(H38="","",IF(M38="",DATADATE,M38)-H38)</f>
        <v/>
      </c>
      <c r="T38" s="15">
        <f>IF(OR(R38="",M38&lt;&gt;""),"",IF(DATADATE&gt;R38,"OVERDUE",""))</f>
        <v/>
      </c>
      <c r="U38" s="15">
        <f>IF(OR(M38="",R38=""),"",IF(M38&lt;=R38,"On time","Late"))</f>
        <v/>
      </c>
      <c r="V38" s="16" t="n"/>
      <c r="W38" s="16" t="n"/>
    </row>
    <row r="39">
      <c r="A39" s="15">
        <f>IF(C39="","",PROJ&amp;"-"&amp;"RFI"&amp;"-"&amp;B39&amp;"-"&amp;TEXT(C39,"0000"))</f>
        <v/>
      </c>
      <c r="B39" s="16" t="n"/>
      <c r="C39" s="16" t="n"/>
      <c r="D39" s="16" t="n"/>
      <c r="E39" s="16" t="n"/>
      <c r="F39" s="16" t="n"/>
      <c r="G39" s="16" t="n"/>
      <c r="H39" s="17" t="n"/>
      <c r="I39" s="17" t="n"/>
      <c r="J39" s="16" t="n"/>
      <c r="K39" s="16" t="n"/>
      <c r="L39" s="16" t="n"/>
      <c r="M39" s="17" t="n"/>
      <c r="N39" s="16" t="n"/>
      <c r="O39" s="16" t="n"/>
      <c r="P39" s="16" t="n"/>
      <c r="Q39" s="16" t="n"/>
      <c r="R39" s="18">
        <f>IF(H39="","",IF(I39="",H39+TA_RFI,MIN(I39,H39+TA_RFI)))</f>
        <v/>
      </c>
      <c r="S39" s="15">
        <f>IF(H39="","",IF(M39="",DATADATE,M39)-H39)</f>
        <v/>
      </c>
      <c r="T39" s="15">
        <f>IF(OR(R39="",M39&lt;&gt;""),"",IF(DATADATE&gt;R39,"OVERDUE",""))</f>
        <v/>
      </c>
      <c r="U39" s="15">
        <f>IF(OR(M39="",R39=""),"",IF(M39&lt;=R39,"On time","Late"))</f>
        <v/>
      </c>
      <c r="V39" s="16" t="n"/>
      <c r="W39" s="16" t="n"/>
    </row>
    <row r="40">
      <c r="A40" s="15">
        <f>IF(C40="","",PROJ&amp;"-"&amp;"RFI"&amp;"-"&amp;B40&amp;"-"&amp;TEXT(C40,"0000"))</f>
        <v/>
      </c>
      <c r="B40" s="16" t="n"/>
      <c r="C40" s="16" t="n"/>
      <c r="D40" s="16" t="n"/>
      <c r="E40" s="16" t="n"/>
      <c r="F40" s="16" t="n"/>
      <c r="G40" s="16" t="n"/>
      <c r="H40" s="17" t="n"/>
      <c r="I40" s="17" t="n"/>
      <c r="J40" s="16" t="n"/>
      <c r="K40" s="16" t="n"/>
      <c r="L40" s="16" t="n"/>
      <c r="M40" s="17" t="n"/>
      <c r="N40" s="16" t="n"/>
      <c r="O40" s="16" t="n"/>
      <c r="P40" s="16" t="n"/>
      <c r="Q40" s="16" t="n"/>
      <c r="R40" s="18">
        <f>IF(H40="","",IF(I40="",H40+TA_RFI,MIN(I40,H40+TA_RFI)))</f>
        <v/>
      </c>
      <c r="S40" s="15">
        <f>IF(H40="","",IF(M40="",DATADATE,M40)-H40)</f>
        <v/>
      </c>
      <c r="T40" s="15">
        <f>IF(OR(R40="",M40&lt;&gt;""),"",IF(DATADATE&gt;R40,"OVERDUE",""))</f>
        <v/>
      </c>
      <c r="U40" s="15">
        <f>IF(OR(M40="",R40=""),"",IF(M40&lt;=R40,"On time","Late"))</f>
        <v/>
      </c>
      <c r="V40" s="16" t="n"/>
      <c r="W40" s="16" t="n"/>
    </row>
    <row r="41">
      <c r="A41" s="15">
        <f>IF(C41="","",PROJ&amp;"-"&amp;"RFI"&amp;"-"&amp;B41&amp;"-"&amp;TEXT(C41,"0000"))</f>
        <v/>
      </c>
      <c r="B41" s="16" t="n"/>
      <c r="C41" s="16" t="n"/>
      <c r="D41" s="16" t="n"/>
      <c r="E41" s="16" t="n"/>
      <c r="F41" s="16" t="n"/>
      <c r="G41" s="16" t="n"/>
      <c r="H41" s="17" t="n"/>
      <c r="I41" s="17" t="n"/>
      <c r="J41" s="16" t="n"/>
      <c r="K41" s="16" t="n"/>
      <c r="L41" s="16" t="n"/>
      <c r="M41" s="17" t="n"/>
      <c r="N41" s="16" t="n"/>
      <c r="O41" s="16" t="n"/>
      <c r="P41" s="16" t="n"/>
      <c r="Q41" s="16" t="n"/>
      <c r="R41" s="18">
        <f>IF(H41="","",IF(I41="",H41+TA_RFI,MIN(I41,H41+TA_RFI)))</f>
        <v/>
      </c>
      <c r="S41" s="15">
        <f>IF(H41="","",IF(M41="",DATADATE,M41)-H41)</f>
        <v/>
      </c>
      <c r="T41" s="15">
        <f>IF(OR(R41="",M41&lt;&gt;""),"",IF(DATADATE&gt;R41,"OVERDUE",""))</f>
        <v/>
      </c>
      <c r="U41" s="15">
        <f>IF(OR(M41="",R41=""),"",IF(M41&lt;=R41,"On time","Late"))</f>
        <v/>
      </c>
      <c r="V41" s="16" t="n"/>
      <c r="W41" s="16" t="n"/>
    </row>
    <row r="42">
      <c r="A42" s="15">
        <f>IF(C42="","",PROJ&amp;"-"&amp;"RFI"&amp;"-"&amp;B42&amp;"-"&amp;TEXT(C42,"0000"))</f>
        <v/>
      </c>
      <c r="B42" s="16" t="n"/>
      <c r="C42" s="16" t="n"/>
      <c r="D42" s="16" t="n"/>
      <c r="E42" s="16" t="n"/>
      <c r="F42" s="16" t="n"/>
      <c r="G42" s="16" t="n"/>
      <c r="H42" s="17" t="n"/>
      <c r="I42" s="17" t="n"/>
      <c r="J42" s="16" t="n"/>
      <c r="K42" s="16" t="n"/>
      <c r="L42" s="16" t="n"/>
      <c r="M42" s="17" t="n"/>
      <c r="N42" s="16" t="n"/>
      <c r="O42" s="16" t="n"/>
      <c r="P42" s="16" t="n"/>
      <c r="Q42" s="16" t="n"/>
      <c r="R42" s="18">
        <f>IF(H42="","",IF(I42="",H42+TA_RFI,MIN(I42,H42+TA_RFI)))</f>
        <v/>
      </c>
      <c r="S42" s="15">
        <f>IF(H42="","",IF(M42="",DATADATE,M42)-H42)</f>
        <v/>
      </c>
      <c r="T42" s="15">
        <f>IF(OR(R42="",M42&lt;&gt;""),"",IF(DATADATE&gt;R42,"OVERDUE",""))</f>
        <v/>
      </c>
      <c r="U42" s="15">
        <f>IF(OR(M42="",R42=""),"",IF(M42&lt;=R42,"On time","Late"))</f>
        <v/>
      </c>
      <c r="V42" s="16" t="n"/>
      <c r="W42" s="16" t="n"/>
    </row>
    <row r="43">
      <c r="A43" s="15">
        <f>IF(C43="","",PROJ&amp;"-"&amp;"RFI"&amp;"-"&amp;B43&amp;"-"&amp;TEXT(C43,"0000"))</f>
        <v/>
      </c>
      <c r="B43" s="16" t="n"/>
      <c r="C43" s="16" t="n"/>
      <c r="D43" s="16" t="n"/>
      <c r="E43" s="16" t="n"/>
      <c r="F43" s="16" t="n"/>
      <c r="G43" s="16" t="n"/>
      <c r="H43" s="17" t="n"/>
      <c r="I43" s="17" t="n"/>
      <c r="J43" s="16" t="n"/>
      <c r="K43" s="16" t="n"/>
      <c r="L43" s="16" t="n"/>
      <c r="M43" s="17" t="n"/>
      <c r="N43" s="16" t="n"/>
      <c r="O43" s="16" t="n"/>
      <c r="P43" s="16" t="n"/>
      <c r="Q43" s="16" t="n"/>
      <c r="R43" s="18">
        <f>IF(H43="","",IF(I43="",H43+TA_RFI,MIN(I43,H43+TA_RFI)))</f>
        <v/>
      </c>
      <c r="S43" s="15">
        <f>IF(H43="","",IF(M43="",DATADATE,M43)-H43)</f>
        <v/>
      </c>
      <c r="T43" s="15">
        <f>IF(OR(R43="",M43&lt;&gt;""),"",IF(DATADATE&gt;R43,"OVERDUE",""))</f>
        <v/>
      </c>
      <c r="U43" s="15">
        <f>IF(OR(M43="",R43=""),"",IF(M43&lt;=R43,"On time","Late"))</f>
        <v/>
      </c>
      <c r="V43" s="16" t="n"/>
      <c r="W43" s="16" t="n"/>
    </row>
    <row r="44">
      <c r="A44" s="15">
        <f>IF(C44="","",PROJ&amp;"-"&amp;"RFI"&amp;"-"&amp;B44&amp;"-"&amp;TEXT(C44,"0000"))</f>
        <v/>
      </c>
      <c r="B44" s="16" t="n"/>
      <c r="C44" s="16" t="n"/>
      <c r="D44" s="16" t="n"/>
      <c r="E44" s="16" t="n"/>
      <c r="F44" s="16" t="n"/>
      <c r="G44" s="16" t="n"/>
      <c r="H44" s="17" t="n"/>
      <c r="I44" s="17" t="n"/>
      <c r="J44" s="16" t="n"/>
      <c r="K44" s="16" t="n"/>
      <c r="L44" s="16" t="n"/>
      <c r="M44" s="17" t="n"/>
      <c r="N44" s="16" t="n"/>
      <c r="O44" s="16" t="n"/>
      <c r="P44" s="16" t="n"/>
      <c r="Q44" s="16" t="n"/>
      <c r="R44" s="18">
        <f>IF(H44="","",IF(I44="",H44+TA_RFI,MIN(I44,H44+TA_RFI)))</f>
        <v/>
      </c>
      <c r="S44" s="15">
        <f>IF(H44="","",IF(M44="",DATADATE,M44)-H44)</f>
        <v/>
      </c>
      <c r="T44" s="15">
        <f>IF(OR(R44="",M44&lt;&gt;""),"",IF(DATADATE&gt;R44,"OVERDUE",""))</f>
        <v/>
      </c>
      <c r="U44" s="15">
        <f>IF(OR(M44="",R44=""),"",IF(M44&lt;=R44,"On time","Late"))</f>
        <v/>
      </c>
      <c r="V44" s="16" t="n"/>
      <c r="W44" s="16" t="n"/>
    </row>
    <row r="45">
      <c r="A45" s="15">
        <f>IF(C45="","",PROJ&amp;"-"&amp;"RFI"&amp;"-"&amp;B45&amp;"-"&amp;TEXT(C45,"0000"))</f>
        <v/>
      </c>
      <c r="B45" s="16" t="n"/>
      <c r="C45" s="16" t="n"/>
      <c r="D45" s="16" t="n"/>
      <c r="E45" s="16" t="n"/>
      <c r="F45" s="16" t="n"/>
      <c r="G45" s="16" t="n"/>
      <c r="H45" s="17" t="n"/>
      <c r="I45" s="17" t="n"/>
      <c r="J45" s="16" t="n"/>
      <c r="K45" s="16" t="n"/>
      <c r="L45" s="16" t="n"/>
      <c r="M45" s="17" t="n"/>
      <c r="N45" s="16" t="n"/>
      <c r="O45" s="16" t="n"/>
      <c r="P45" s="16" t="n"/>
      <c r="Q45" s="16" t="n"/>
      <c r="R45" s="18">
        <f>IF(H45="","",IF(I45="",H45+TA_RFI,MIN(I45,H45+TA_RFI)))</f>
        <v/>
      </c>
      <c r="S45" s="15">
        <f>IF(H45="","",IF(M45="",DATADATE,M45)-H45)</f>
        <v/>
      </c>
      <c r="T45" s="15">
        <f>IF(OR(R45="",M45&lt;&gt;""),"",IF(DATADATE&gt;R45,"OVERDUE",""))</f>
        <v/>
      </c>
      <c r="U45" s="15">
        <f>IF(OR(M45="",R45=""),"",IF(M45&lt;=R45,"On time","Late"))</f>
        <v/>
      </c>
      <c r="V45" s="16" t="n"/>
      <c r="W45" s="16" t="n"/>
    </row>
    <row r="46">
      <c r="A46" s="15">
        <f>IF(C46="","",PROJ&amp;"-"&amp;"RFI"&amp;"-"&amp;B46&amp;"-"&amp;TEXT(C46,"0000"))</f>
        <v/>
      </c>
      <c r="B46" s="16" t="n"/>
      <c r="C46" s="16" t="n"/>
      <c r="D46" s="16" t="n"/>
      <c r="E46" s="16" t="n"/>
      <c r="F46" s="16" t="n"/>
      <c r="G46" s="16" t="n"/>
      <c r="H46" s="17" t="n"/>
      <c r="I46" s="17" t="n"/>
      <c r="J46" s="16" t="n"/>
      <c r="K46" s="16" t="n"/>
      <c r="L46" s="16" t="n"/>
      <c r="M46" s="17" t="n"/>
      <c r="N46" s="16" t="n"/>
      <c r="O46" s="16" t="n"/>
      <c r="P46" s="16" t="n"/>
      <c r="Q46" s="16" t="n"/>
      <c r="R46" s="18">
        <f>IF(H46="","",IF(I46="",H46+TA_RFI,MIN(I46,H46+TA_RFI)))</f>
        <v/>
      </c>
      <c r="S46" s="15">
        <f>IF(H46="","",IF(M46="",DATADATE,M46)-H46)</f>
        <v/>
      </c>
      <c r="T46" s="15">
        <f>IF(OR(R46="",M46&lt;&gt;""),"",IF(DATADATE&gt;R46,"OVERDUE",""))</f>
        <v/>
      </c>
      <c r="U46" s="15">
        <f>IF(OR(M46="",R46=""),"",IF(M46&lt;=R46,"On time","Late"))</f>
        <v/>
      </c>
      <c r="V46" s="16" t="n"/>
      <c r="W46" s="16" t="n"/>
    </row>
    <row r="47">
      <c r="A47" s="15">
        <f>IF(C47="","",PROJ&amp;"-"&amp;"RFI"&amp;"-"&amp;B47&amp;"-"&amp;TEXT(C47,"0000"))</f>
        <v/>
      </c>
      <c r="B47" s="16" t="n"/>
      <c r="C47" s="16" t="n"/>
      <c r="D47" s="16" t="n"/>
      <c r="E47" s="16" t="n"/>
      <c r="F47" s="16" t="n"/>
      <c r="G47" s="16" t="n"/>
      <c r="H47" s="17" t="n"/>
      <c r="I47" s="17" t="n"/>
      <c r="J47" s="16" t="n"/>
      <c r="K47" s="16" t="n"/>
      <c r="L47" s="16" t="n"/>
      <c r="M47" s="17" t="n"/>
      <c r="N47" s="16" t="n"/>
      <c r="O47" s="16" t="n"/>
      <c r="P47" s="16" t="n"/>
      <c r="Q47" s="16" t="n"/>
      <c r="R47" s="18">
        <f>IF(H47="","",IF(I47="",H47+TA_RFI,MIN(I47,H47+TA_RFI)))</f>
        <v/>
      </c>
      <c r="S47" s="15">
        <f>IF(H47="","",IF(M47="",DATADATE,M47)-H47)</f>
        <v/>
      </c>
      <c r="T47" s="15">
        <f>IF(OR(R47="",M47&lt;&gt;""),"",IF(DATADATE&gt;R47,"OVERDUE",""))</f>
        <v/>
      </c>
      <c r="U47" s="15">
        <f>IF(OR(M47="",R47=""),"",IF(M47&lt;=R47,"On time","Late"))</f>
        <v/>
      </c>
      <c r="V47" s="16" t="n"/>
      <c r="W47" s="16" t="n"/>
    </row>
    <row r="48">
      <c r="A48" s="15">
        <f>IF(C48="","",PROJ&amp;"-"&amp;"RFI"&amp;"-"&amp;B48&amp;"-"&amp;TEXT(C48,"0000"))</f>
        <v/>
      </c>
      <c r="B48" s="16" t="n"/>
      <c r="C48" s="16" t="n"/>
      <c r="D48" s="16" t="n"/>
      <c r="E48" s="16" t="n"/>
      <c r="F48" s="16" t="n"/>
      <c r="G48" s="16" t="n"/>
      <c r="H48" s="17" t="n"/>
      <c r="I48" s="17" t="n"/>
      <c r="J48" s="16" t="n"/>
      <c r="K48" s="16" t="n"/>
      <c r="L48" s="16" t="n"/>
      <c r="M48" s="17" t="n"/>
      <c r="N48" s="16" t="n"/>
      <c r="O48" s="16" t="n"/>
      <c r="P48" s="16" t="n"/>
      <c r="Q48" s="16" t="n"/>
      <c r="R48" s="18">
        <f>IF(H48="","",IF(I48="",H48+TA_RFI,MIN(I48,H48+TA_RFI)))</f>
        <v/>
      </c>
      <c r="S48" s="15">
        <f>IF(H48="","",IF(M48="",DATADATE,M48)-H48)</f>
        <v/>
      </c>
      <c r="T48" s="15">
        <f>IF(OR(R48="",M48&lt;&gt;""),"",IF(DATADATE&gt;R48,"OVERDUE",""))</f>
        <v/>
      </c>
      <c r="U48" s="15">
        <f>IF(OR(M48="",R48=""),"",IF(M48&lt;=R48,"On time","Late"))</f>
        <v/>
      </c>
      <c r="V48" s="16" t="n"/>
      <c r="W48" s="16" t="n"/>
    </row>
    <row r="49">
      <c r="A49" s="15">
        <f>IF(C49="","",PROJ&amp;"-"&amp;"RFI"&amp;"-"&amp;B49&amp;"-"&amp;TEXT(C49,"0000"))</f>
        <v/>
      </c>
      <c r="B49" s="16" t="n"/>
      <c r="C49" s="16" t="n"/>
      <c r="D49" s="16" t="n"/>
      <c r="E49" s="16" t="n"/>
      <c r="F49" s="16" t="n"/>
      <c r="G49" s="16" t="n"/>
      <c r="H49" s="17" t="n"/>
      <c r="I49" s="17" t="n"/>
      <c r="J49" s="16" t="n"/>
      <c r="K49" s="16" t="n"/>
      <c r="L49" s="16" t="n"/>
      <c r="M49" s="17" t="n"/>
      <c r="N49" s="16" t="n"/>
      <c r="O49" s="16" t="n"/>
      <c r="P49" s="16" t="n"/>
      <c r="Q49" s="16" t="n"/>
      <c r="R49" s="18">
        <f>IF(H49="","",IF(I49="",H49+TA_RFI,MIN(I49,H49+TA_RFI)))</f>
        <v/>
      </c>
      <c r="S49" s="15">
        <f>IF(H49="","",IF(M49="",DATADATE,M49)-H49)</f>
        <v/>
      </c>
      <c r="T49" s="15">
        <f>IF(OR(R49="",M49&lt;&gt;""),"",IF(DATADATE&gt;R49,"OVERDUE",""))</f>
        <v/>
      </c>
      <c r="U49" s="15">
        <f>IF(OR(M49="",R49=""),"",IF(M49&lt;=R49,"On time","Late"))</f>
        <v/>
      </c>
      <c r="V49" s="16" t="n"/>
      <c r="W49" s="16" t="n"/>
    </row>
    <row r="50">
      <c r="A50" s="15">
        <f>IF(C50="","",PROJ&amp;"-"&amp;"RFI"&amp;"-"&amp;B50&amp;"-"&amp;TEXT(C50,"0000"))</f>
        <v/>
      </c>
      <c r="B50" s="16" t="n"/>
      <c r="C50" s="16" t="n"/>
      <c r="D50" s="16" t="n"/>
      <c r="E50" s="16" t="n"/>
      <c r="F50" s="16" t="n"/>
      <c r="G50" s="16" t="n"/>
      <c r="H50" s="17" t="n"/>
      <c r="I50" s="17" t="n"/>
      <c r="J50" s="16" t="n"/>
      <c r="K50" s="16" t="n"/>
      <c r="L50" s="16" t="n"/>
      <c r="M50" s="17" t="n"/>
      <c r="N50" s="16" t="n"/>
      <c r="O50" s="16" t="n"/>
      <c r="P50" s="16" t="n"/>
      <c r="Q50" s="16" t="n"/>
      <c r="R50" s="18">
        <f>IF(H50="","",IF(I50="",H50+TA_RFI,MIN(I50,H50+TA_RFI)))</f>
        <v/>
      </c>
      <c r="S50" s="15">
        <f>IF(H50="","",IF(M50="",DATADATE,M50)-H50)</f>
        <v/>
      </c>
      <c r="T50" s="15">
        <f>IF(OR(R50="",M50&lt;&gt;""),"",IF(DATADATE&gt;R50,"OVERDUE",""))</f>
        <v/>
      </c>
      <c r="U50" s="15">
        <f>IF(OR(M50="",R50=""),"",IF(M50&lt;=R50,"On time","Late"))</f>
        <v/>
      </c>
      <c r="V50" s="16" t="n"/>
      <c r="W50" s="16" t="n"/>
    </row>
    <row r="51">
      <c r="A51" s="15">
        <f>IF(C51="","",PROJ&amp;"-"&amp;"RFI"&amp;"-"&amp;B51&amp;"-"&amp;TEXT(C51,"0000"))</f>
        <v/>
      </c>
      <c r="B51" s="16" t="n"/>
      <c r="C51" s="16" t="n"/>
      <c r="D51" s="16" t="n"/>
      <c r="E51" s="16" t="n"/>
      <c r="F51" s="16" t="n"/>
      <c r="G51" s="16" t="n"/>
      <c r="H51" s="17" t="n"/>
      <c r="I51" s="17" t="n"/>
      <c r="J51" s="16" t="n"/>
      <c r="K51" s="16" t="n"/>
      <c r="L51" s="16" t="n"/>
      <c r="M51" s="17" t="n"/>
      <c r="N51" s="16" t="n"/>
      <c r="O51" s="16" t="n"/>
      <c r="P51" s="16" t="n"/>
      <c r="Q51" s="16" t="n"/>
      <c r="R51" s="18">
        <f>IF(H51="","",IF(I51="",H51+TA_RFI,MIN(I51,H51+TA_RFI)))</f>
        <v/>
      </c>
      <c r="S51" s="15">
        <f>IF(H51="","",IF(M51="",DATADATE,M51)-H51)</f>
        <v/>
      </c>
      <c r="T51" s="15">
        <f>IF(OR(R51="",M51&lt;&gt;""),"",IF(DATADATE&gt;R51,"OVERDUE",""))</f>
        <v/>
      </c>
      <c r="U51" s="15">
        <f>IF(OR(M51="",R51=""),"",IF(M51&lt;=R51,"On time","Late"))</f>
        <v/>
      </c>
      <c r="V51" s="16" t="n"/>
      <c r="W51" s="16" t="n"/>
    </row>
    <row r="52">
      <c r="A52" s="15">
        <f>IF(C52="","",PROJ&amp;"-"&amp;"RFI"&amp;"-"&amp;B52&amp;"-"&amp;TEXT(C52,"0000"))</f>
        <v/>
      </c>
      <c r="B52" s="16" t="n"/>
      <c r="C52" s="16" t="n"/>
      <c r="D52" s="16" t="n"/>
      <c r="E52" s="16" t="n"/>
      <c r="F52" s="16" t="n"/>
      <c r="G52" s="16" t="n"/>
      <c r="H52" s="17" t="n"/>
      <c r="I52" s="17" t="n"/>
      <c r="J52" s="16" t="n"/>
      <c r="K52" s="16" t="n"/>
      <c r="L52" s="16" t="n"/>
      <c r="M52" s="17" t="n"/>
      <c r="N52" s="16" t="n"/>
      <c r="O52" s="16" t="n"/>
      <c r="P52" s="16" t="n"/>
      <c r="Q52" s="16" t="n"/>
      <c r="R52" s="18">
        <f>IF(H52="","",IF(I52="",H52+TA_RFI,MIN(I52,H52+TA_RFI)))</f>
        <v/>
      </c>
      <c r="S52" s="15">
        <f>IF(H52="","",IF(M52="",DATADATE,M52)-H52)</f>
        <v/>
      </c>
      <c r="T52" s="15">
        <f>IF(OR(R52="",M52&lt;&gt;""),"",IF(DATADATE&gt;R52,"OVERDUE",""))</f>
        <v/>
      </c>
      <c r="U52" s="15">
        <f>IF(OR(M52="",R52=""),"",IF(M52&lt;=R52,"On time","Late"))</f>
        <v/>
      </c>
      <c r="V52" s="16" t="n"/>
      <c r="W52" s="16" t="n"/>
    </row>
    <row r="53">
      <c r="A53" s="15">
        <f>IF(C53="","",PROJ&amp;"-"&amp;"RFI"&amp;"-"&amp;B53&amp;"-"&amp;TEXT(C53,"0000"))</f>
        <v/>
      </c>
      <c r="B53" s="16" t="n"/>
      <c r="C53" s="16" t="n"/>
      <c r="D53" s="16" t="n"/>
      <c r="E53" s="16" t="n"/>
      <c r="F53" s="16" t="n"/>
      <c r="G53" s="16" t="n"/>
      <c r="H53" s="17" t="n"/>
      <c r="I53" s="17" t="n"/>
      <c r="J53" s="16" t="n"/>
      <c r="K53" s="16" t="n"/>
      <c r="L53" s="16" t="n"/>
      <c r="M53" s="17" t="n"/>
      <c r="N53" s="16" t="n"/>
      <c r="O53" s="16" t="n"/>
      <c r="P53" s="16" t="n"/>
      <c r="Q53" s="16" t="n"/>
      <c r="R53" s="18">
        <f>IF(H53="","",IF(I53="",H53+TA_RFI,MIN(I53,H53+TA_RFI)))</f>
        <v/>
      </c>
      <c r="S53" s="15">
        <f>IF(H53="","",IF(M53="",DATADATE,M53)-H53)</f>
        <v/>
      </c>
      <c r="T53" s="15">
        <f>IF(OR(R53="",M53&lt;&gt;""),"",IF(DATADATE&gt;R53,"OVERDUE",""))</f>
        <v/>
      </c>
      <c r="U53" s="15">
        <f>IF(OR(M53="",R53=""),"",IF(M53&lt;=R53,"On time","Late"))</f>
        <v/>
      </c>
      <c r="V53" s="16" t="n"/>
      <c r="W53" s="16" t="n"/>
    </row>
    <row r="54">
      <c r="A54" s="15">
        <f>IF(C54="","",PROJ&amp;"-"&amp;"RFI"&amp;"-"&amp;B54&amp;"-"&amp;TEXT(C54,"0000"))</f>
        <v/>
      </c>
      <c r="B54" s="16" t="n"/>
      <c r="C54" s="16" t="n"/>
      <c r="D54" s="16" t="n"/>
      <c r="E54" s="16" t="n"/>
      <c r="F54" s="16" t="n"/>
      <c r="G54" s="16" t="n"/>
      <c r="H54" s="17" t="n"/>
      <c r="I54" s="17" t="n"/>
      <c r="J54" s="16" t="n"/>
      <c r="K54" s="16" t="n"/>
      <c r="L54" s="16" t="n"/>
      <c r="M54" s="17" t="n"/>
      <c r="N54" s="16" t="n"/>
      <c r="O54" s="16" t="n"/>
      <c r="P54" s="16" t="n"/>
      <c r="Q54" s="16" t="n"/>
      <c r="R54" s="18">
        <f>IF(H54="","",IF(I54="",H54+TA_RFI,MIN(I54,H54+TA_RFI)))</f>
        <v/>
      </c>
      <c r="S54" s="15">
        <f>IF(H54="","",IF(M54="",DATADATE,M54)-H54)</f>
        <v/>
      </c>
      <c r="T54" s="15">
        <f>IF(OR(R54="",M54&lt;&gt;""),"",IF(DATADATE&gt;R54,"OVERDUE",""))</f>
        <v/>
      </c>
      <c r="U54" s="15">
        <f>IF(OR(M54="",R54=""),"",IF(M54&lt;=R54,"On time","Late"))</f>
        <v/>
      </c>
      <c r="V54" s="16" t="n"/>
      <c r="W54" s="16" t="n"/>
    </row>
    <row r="55">
      <c r="A55" s="15">
        <f>IF(C55="","",PROJ&amp;"-"&amp;"RFI"&amp;"-"&amp;B55&amp;"-"&amp;TEXT(C55,"0000"))</f>
        <v/>
      </c>
      <c r="B55" s="16" t="n"/>
      <c r="C55" s="16" t="n"/>
      <c r="D55" s="16" t="n"/>
      <c r="E55" s="16" t="n"/>
      <c r="F55" s="16" t="n"/>
      <c r="G55" s="16" t="n"/>
      <c r="H55" s="17" t="n"/>
      <c r="I55" s="17" t="n"/>
      <c r="J55" s="16" t="n"/>
      <c r="K55" s="16" t="n"/>
      <c r="L55" s="16" t="n"/>
      <c r="M55" s="17" t="n"/>
      <c r="N55" s="16" t="n"/>
      <c r="O55" s="16" t="n"/>
      <c r="P55" s="16" t="n"/>
      <c r="Q55" s="16" t="n"/>
      <c r="R55" s="18">
        <f>IF(H55="","",IF(I55="",H55+TA_RFI,MIN(I55,H55+TA_RFI)))</f>
        <v/>
      </c>
      <c r="S55" s="15">
        <f>IF(H55="","",IF(M55="",DATADATE,M55)-H55)</f>
        <v/>
      </c>
      <c r="T55" s="15">
        <f>IF(OR(R55="",M55&lt;&gt;""),"",IF(DATADATE&gt;R55,"OVERDUE",""))</f>
        <v/>
      </c>
      <c r="U55" s="15">
        <f>IF(OR(M55="",R55=""),"",IF(M55&lt;=R55,"On time","Late"))</f>
        <v/>
      </c>
      <c r="V55" s="16" t="n"/>
      <c r="W55" s="16" t="n"/>
    </row>
    <row r="56">
      <c r="A56" s="15">
        <f>IF(C56="","",PROJ&amp;"-"&amp;"RFI"&amp;"-"&amp;B56&amp;"-"&amp;TEXT(C56,"0000"))</f>
        <v/>
      </c>
      <c r="B56" s="16" t="n"/>
      <c r="C56" s="16" t="n"/>
      <c r="D56" s="16" t="n"/>
      <c r="E56" s="16" t="n"/>
      <c r="F56" s="16" t="n"/>
      <c r="G56" s="16" t="n"/>
      <c r="H56" s="17" t="n"/>
      <c r="I56" s="17" t="n"/>
      <c r="J56" s="16" t="n"/>
      <c r="K56" s="16" t="n"/>
      <c r="L56" s="16" t="n"/>
      <c r="M56" s="17" t="n"/>
      <c r="N56" s="16" t="n"/>
      <c r="O56" s="16" t="n"/>
      <c r="P56" s="16" t="n"/>
      <c r="Q56" s="16" t="n"/>
      <c r="R56" s="18">
        <f>IF(H56="","",IF(I56="",H56+TA_RFI,MIN(I56,H56+TA_RFI)))</f>
        <v/>
      </c>
      <c r="S56" s="15">
        <f>IF(H56="","",IF(M56="",DATADATE,M56)-H56)</f>
        <v/>
      </c>
      <c r="T56" s="15">
        <f>IF(OR(R56="",M56&lt;&gt;""),"",IF(DATADATE&gt;R56,"OVERDUE",""))</f>
        <v/>
      </c>
      <c r="U56" s="15">
        <f>IF(OR(M56="",R56=""),"",IF(M56&lt;=R56,"On time","Late"))</f>
        <v/>
      </c>
      <c r="V56" s="16" t="n"/>
      <c r="W56" s="16" t="n"/>
    </row>
    <row r="57">
      <c r="A57" s="15">
        <f>IF(C57="","",PROJ&amp;"-"&amp;"RFI"&amp;"-"&amp;B57&amp;"-"&amp;TEXT(C57,"0000"))</f>
        <v/>
      </c>
      <c r="B57" s="16" t="n"/>
      <c r="C57" s="16" t="n"/>
      <c r="D57" s="16" t="n"/>
      <c r="E57" s="16" t="n"/>
      <c r="F57" s="16" t="n"/>
      <c r="G57" s="16" t="n"/>
      <c r="H57" s="17" t="n"/>
      <c r="I57" s="17" t="n"/>
      <c r="J57" s="16" t="n"/>
      <c r="K57" s="16" t="n"/>
      <c r="L57" s="16" t="n"/>
      <c r="M57" s="17" t="n"/>
      <c r="N57" s="16" t="n"/>
      <c r="O57" s="16" t="n"/>
      <c r="P57" s="16" t="n"/>
      <c r="Q57" s="16" t="n"/>
      <c r="R57" s="18">
        <f>IF(H57="","",IF(I57="",H57+TA_RFI,MIN(I57,H57+TA_RFI)))</f>
        <v/>
      </c>
      <c r="S57" s="15">
        <f>IF(H57="","",IF(M57="",DATADATE,M57)-H57)</f>
        <v/>
      </c>
      <c r="T57" s="15">
        <f>IF(OR(R57="",M57&lt;&gt;""),"",IF(DATADATE&gt;R57,"OVERDUE",""))</f>
        <v/>
      </c>
      <c r="U57" s="15">
        <f>IF(OR(M57="",R57=""),"",IF(M57&lt;=R57,"On time","Late"))</f>
        <v/>
      </c>
      <c r="V57" s="16" t="n"/>
      <c r="W57" s="16" t="n"/>
    </row>
    <row r="58">
      <c r="A58" s="15">
        <f>IF(C58="","",PROJ&amp;"-"&amp;"RFI"&amp;"-"&amp;B58&amp;"-"&amp;TEXT(C58,"0000"))</f>
        <v/>
      </c>
      <c r="B58" s="16" t="n"/>
      <c r="C58" s="16" t="n"/>
      <c r="D58" s="16" t="n"/>
      <c r="E58" s="16" t="n"/>
      <c r="F58" s="16" t="n"/>
      <c r="G58" s="16" t="n"/>
      <c r="H58" s="17" t="n"/>
      <c r="I58" s="17" t="n"/>
      <c r="J58" s="16" t="n"/>
      <c r="K58" s="16" t="n"/>
      <c r="L58" s="16" t="n"/>
      <c r="M58" s="17" t="n"/>
      <c r="N58" s="16" t="n"/>
      <c r="O58" s="16" t="n"/>
      <c r="P58" s="16" t="n"/>
      <c r="Q58" s="16" t="n"/>
      <c r="R58" s="18">
        <f>IF(H58="","",IF(I58="",H58+TA_RFI,MIN(I58,H58+TA_RFI)))</f>
        <v/>
      </c>
      <c r="S58" s="15">
        <f>IF(H58="","",IF(M58="",DATADATE,M58)-H58)</f>
        <v/>
      </c>
      <c r="T58" s="15">
        <f>IF(OR(R58="",M58&lt;&gt;""),"",IF(DATADATE&gt;R58,"OVERDUE",""))</f>
        <v/>
      </c>
      <c r="U58" s="15">
        <f>IF(OR(M58="",R58=""),"",IF(M58&lt;=R58,"On time","Late"))</f>
        <v/>
      </c>
      <c r="V58" s="16" t="n"/>
      <c r="W58" s="16" t="n"/>
    </row>
    <row r="59">
      <c r="A59" s="15">
        <f>IF(C59="","",PROJ&amp;"-"&amp;"RFI"&amp;"-"&amp;B59&amp;"-"&amp;TEXT(C59,"0000"))</f>
        <v/>
      </c>
      <c r="B59" s="16" t="n"/>
      <c r="C59" s="16" t="n"/>
      <c r="D59" s="16" t="n"/>
      <c r="E59" s="16" t="n"/>
      <c r="F59" s="16" t="n"/>
      <c r="G59" s="16" t="n"/>
      <c r="H59" s="17" t="n"/>
      <c r="I59" s="17" t="n"/>
      <c r="J59" s="16" t="n"/>
      <c r="K59" s="16" t="n"/>
      <c r="L59" s="16" t="n"/>
      <c r="M59" s="17" t="n"/>
      <c r="N59" s="16" t="n"/>
      <c r="O59" s="16" t="n"/>
      <c r="P59" s="16" t="n"/>
      <c r="Q59" s="16" t="n"/>
      <c r="R59" s="18">
        <f>IF(H59="","",IF(I59="",H59+TA_RFI,MIN(I59,H59+TA_RFI)))</f>
        <v/>
      </c>
      <c r="S59" s="15">
        <f>IF(H59="","",IF(M59="",DATADATE,M59)-H59)</f>
        <v/>
      </c>
      <c r="T59" s="15">
        <f>IF(OR(R59="",M59&lt;&gt;""),"",IF(DATADATE&gt;R59,"OVERDUE",""))</f>
        <v/>
      </c>
      <c r="U59" s="15">
        <f>IF(OR(M59="",R59=""),"",IF(M59&lt;=R59,"On time","Late"))</f>
        <v/>
      </c>
      <c r="V59" s="16" t="n"/>
      <c r="W59" s="16" t="n"/>
    </row>
    <row r="60">
      <c r="A60" s="15">
        <f>IF(C60="","",PROJ&amp;"-"&amp;"RFI"&amp;"-"&amp;B60&amp;"-"&amp;TEXT(C60,"0000"))</f>
        <v/>
      </c>
      <c r="B60" s="16" t="n"/>
      <c r="C60" s="16" t="n"/>
      <c r="D60" s="16" t="n"/>
      <c r="E60" s="16" t="n"/>
      <c r="F60" s="16" t="n"/>
      <c r="G60" s="16" t="n"/>
      <c r="H60" s="17" t="n"/>
      <c r="I60" s="17" t="n"/>
      <c r="J60" s="16" t="n"/>
      <c r="K60" s="16" t="n"/>
      <c r="L60" s="16" t="n"/>
      <c r="M60" s="17" t="n"/>
      <c r="N60" s="16" t="n"/>
      <c r="O60" s="16" t="n"/>
      <c r="P60" s="16" t="n"/>
      <c r="Q60" s="16" t="n"/>
      <c r="R60" s="18">
        <f>IF(H60="","",IF(I60="",H60+TA_RFI,MIN(I60,H60+TA_RFI)))</f>
        <v/>
      </c>
      <c r="S60" s="15">
        <f>IF(H60="","",IF(M60="",DATADATE,M60)-H60)</f>
        <v/>
      </c>
      <c r="T60" s="15">
        <f>IF(OR(R60="",M60&lt;&gt;""),"",IF(DATADATE&gt;R60,"OVERDUE",""))</f>
        <v/>
      </c>
      <c r="U60" s="15">
        <f>IF(OR(M60="",R60=""),"",IF(M60&lt;=R60,"On time","Late"))</f>
        <v/>
      </c>
      <c r="V60" s="16" t="n"/>
      <c r="W60" s="16" t="n"/>
    </row>
    <row r="61">
      <c r="A61" s="15">
        <f>IF(C61="","",PROJ&amp;"-"&amp;"RFI"&amp;"-"&amp;B61&amp;"-"&amp;TEXT(C61,"0000"))</f>
        <v/>
      </c>
      <c r="B61" s="16" t="n"/>
      <c r="C61" s="16" t="n"/>
      <c r="D61" s="16" t="n"/>
      <c r="E61" s="16" t="n"/>
      <c r="F61" s="16" t="n"/>
      <c r="G61" s="16" t="n"/>
      <c r="H61" s="17" t="n"/>
      <c r="I61" s="17" t="n"/>
      <c r="J61" s="16" t="n"/>
      <c r="K61" s="16" t="n"/>
      <c r="L61" s="16" t="n"/>
      <c r="M61" s="17" t="n"/>
      <c r="N61" s="16" t="n"/>
      <c r="O61" s="16" t="n"/>
      <c r="P61" s="16" t="n"/>
      <c r="Q61" s="16" t="n"/>
      <c r="R61" s="18">
        <f>IF(H61="","",IF(I61="",H61+TA_RFI,MIN(I61,H61+TA_RFI)))</f>
        <v/>
      </c>
      <c r="S61" s="15">
        <f>IF(H61="","",IF(M61="",DATADATE,M61)-H61)</f>
        <v/>
      </c>
      <c r="T61" s="15">
        <f>IF(OR(R61="",M61&lt;&gt;""),"",IF(DATADATE&gt;R61,"OVERDUE",""))</f>
        <v/>
      </c>
      <c r="U61" s="15">
        <f>IF(OR(M61="",R61=""),"",IF(M61&lt;=R61,"On time","Late"))</f>
        <v/>
      </c>
      <c r="V61" s="16" t="n"/>
      <c r="W61" s="16" t="n"/>
    </row>
    <row r="62">
      <c r="A62" s="15">
        <f>IF(C62="","",PROJ&amp;"-"&amp;"RFI"&amp;"-"&amp;B62&amp;"-"&amp;TEXT(C62,"0000"))</f>
        <v/>
      </c>
      <c r="B62" s="16" t="n"/>
      <c r="C62" s="16" t="n"/>
      <c r="D62" s="16" t="n"/>
      <c r="E62" s="16" t="n"/>
      <c r="F62" s="16" t="n"/>
      <c r="G62" s="16" t="n"/>
      <c r="H62" s="17" t="n"/>
      <c r="I62" s="17" t="n"/>
      <c r="J62" s="16" t="n"/>
      <c r="K62" s="16" t="n"/>
      <c r="L62" s="16" t="n"/>
      <c r="M62" s="17" t="n"/>
      <c r="N62" s="16" t="n"/>
      <c r="O62" s="16" t="n"/>
      <c r="P62" s="16" t="n"/>
      <c r="Q62" s="16" t="n"/>
      <c r="R62" s="18">
        <f>IF(H62="","",IF(I62="",H62+TA_RFI,MIN(I62,H62+TA_RFI)))</f>
        <v/>
      </c>
      <c r="S62" s="15">
        <f>IF(H62="","",IF(M62="",DATADATE,M62)-H62)</f>
        <v/>
      </c>
      <c r="T62" s="15">
        <f>IF(OR(R62="",M62&lt;&gt;""),"",IF(DATADATE&gt;R62,"OVERDUE",""))</f>
        <v/>
      </c>
      <c r="U62" s="15">
        <f>IF(OR(M62="",R62=""),"",IF(M62&lt;=R62,"On time","Late"))</f>
        <v/>
      </c>
      <c r="V62" s="16" t="n"/>
      <c r="W62" s="16" t="n"/>
    </row>
    <row r="63">
      <c r="A63" s="15">
        <f>IF(C63="","",PROJ&amp;"-"&amp;"RFI"&amp;"-"&amp;B63&amp;"-"&amp;TEXT(C63,"0000"))</f>
        <v/>
      </c>
      <c r="B63" s="16" t="n"/>
      <c r="C63" s="16" t="n"/>
      <c r="D63" s="16" t="n"/>
      <c r="E63" s="16" t="n"/>
      <c r="F63" s="16" t="n"/>
      <c r="G63" s="16" t="n"/>
      <c r="H63" s="17" t="n"/>
      <c r="I63" s="17" t="n"/>
      <c r="J63" s="16" t="n"/>
      <c r="K63" s="16" t="n"/>
      <c r="L63" s="16" t="n"/>
      <c r="M63" s="17" t="n"/>
      <c r="N63" s="16" t="n"/>
      <c r="O63" s="16" t="n"/>
      <c r="P63" s="16" t="n"/>
      <c r="Q63" s="16" t="n"/>
      <c r="R63" s="18">
        <f>IF(H63="","",IF(I63="",H63+TA_RFI,MIN(I63,H63+TA_RFI)))</f>
        <v/>
      </c>
      <c r="S63" s="15">
        <f>IF(H63="","",IF(M63="",DATADATE,M63)-H63)</f>
        <v/>
      </c>
      <c r="T63" s="15">
        <f>IF(OR(R63="",M63&lt;&gt;""),"",IF(DATADATE&gt;R63,"OVERDUE",""))</f>
        <v/>
      </c>
      <c r="U63" s="15">
        <f>IF(OR(M63="",R63=""),"",IF(M63&lt;=R63,"On time","Late"))</f>
        <v/>
      </c>
      <c r="V63" s="16" t="n"/>
      <c r="W63" s="16" t="n"/>
    </row>
    <row r="64">
      <c r="A64" s="15">
        <f>IF(C64="","",PROJ&amp;"-"&amp;"RFI"&amp;"-"&amp;B64&amp;"-"&amp;TEXT(C64,"0000"))</f>
        <v/>
      </c>
      <c r="B64" s="16" t="n"/>
      <c r="C64" s="16" t="n"/>
      <c r="D64" s="16" t="n"/>
      <c r="E64" s="16" t="n"/>
      <c r="F64" s="16" t="n"/>
      <c r="G64" s="16" t="n"/>
      <c r="H64" s="17" t="n"/>
      <c r="I64" s="17" t="n"/>
      <c r="J64" s="16" t="n"/>
      <c r="K64" s="16" t="n"/>
      <c r="L64" s="16" t="n"/>
      <c r="M64" s="17" t="n"/>
      <c r="N64" s="16" t="n"/>
      <c r="O64" s="16" t="n"/>
      <c r="P64" s="16" t="n"/>
      <c r="Q64" s="16" t="n"/>
      <c r="R64" s="18">
        <f>IF(H64="","",IF(I64="",H64+TA_RFI,MIN(I64,H64+TA_RFI)))</f>
        <v/>
      </c>
      <c r="S64" s="15">
        <f>IF(H64="","",IF(M64="",DATADATE,M64)-H64)</f>
        <v/>
      </c>
      <c r="T64" s="15">
        <f>IF(OR(R64="",M64&lt;&gt;""),"",IF(DATADATE&gt;R64,"OVERDUE",""))</f>
        <v/>
      </c>
      <c r="U64" s="15">
        <f>IF(OR(M64="",R64=""),"",IF(M64&lt;=R64,"On time","Late"))</f>
        <v/>
      </c>
      <c r="V64" s="16" t="n"/>
      <c r="W64" s="16" t="n"/>
    </row>
    <row r="65">
      <c r="A65" s="15">
        <f>IF(C65="","",PROJ&amp;"-"&amp;"RFI"&amp;"-"&amp;B65&amp;"-"&amp;TEXT(C65,"0000"))</f>
        <v/>
      </c>
      <c r="B65" s="16" t="n"/>
      <c r="C65" s="16" t="n"/>
      <c r="D65" s="16" t="n"/>
      <c r="E65" s="16" t="n"/>
      <c r="F65" s="16" t="n"/>
      <c r="G65" s="16" t="n"/>
      <c r="H65" s="17" t="n"/>
      <c r="I65" s="17" t="n"/>
      <c r="J65" s="16" t="n"/>
      <c r="K65" s="16" t="n"/>
      <c r="L65" s="16" t="n"/>
      <c r="M65" s="17" t="n"/>
      <c r="N65" s="16" t="n"/>
      <c r="O65" s="16" t="n"/>
      <c r="P65" s="16" t="n"/>
      <c r="Q65" s="16" t="n"/>
      <c r="R65" s="18">
        <f>IF(H65="","",IF(I65="",H65+TA_RFI,MIN(I65,H65+TA_RFI)))</f>
        <v/>
      </c>
      <c r="S65" s="15">
        <f>IF(H65="","",IF(M65="",DATADATE,M65)-H65)</f>
        <v/>
      </c>
      <c r="T65" s="15">
        <f>IF(OR(R65="",M65&lt;&gt;""),"",IF(DATADATE&gt;R65,"OVERDUE",""))</f>
        <v/>
      </c>
      <c r="U65" s="15">
        <f>IF(OR(M65="",R65=""),"",IF(M65&lt;=R65,"On time","Late"))</f>
        <v/>
      </c>
      <c r="V65" s="16" t="n"/>
      <c r="W65" s="16" t="n"/>
    </row>
    <row r="66">
      <c r="A66" s="15">
        <f>IF(C66="","",PROJ&amp;"-"&amp;"RFI"&amp;"-"&amp;B66&amp;"-"&amp;TEXT(C66,"0000"))</f>
        <v/>
      </c>
      <c r="B66" s="16" t="n"/>
      <c r="C66" s="16" t="n"/>
      <c r="D66" s="16" t="n"/>
      <c r="E66" s="16" t="n"/>
      <c r="F66" s="16" t="n"/>
      <c r="G66" s="16" t="n"/>
      <c r="H66" s="17" t="n"/>
      <c r="I66" s="17" t="n"/>
      <c r="J66" s="16" t="n"/>
      <c r="K66" s="16" t="n"/>
      <c r="L66" s="16" t="n"/>
      <c r="M66" s="17" t="n"/>
      <c r="N66" s="16" t="n"/>
      <c r="O66" s="16" t="n"/>
      <c r="P66" s="16" t="n"/>
      <c r="Q66" s="16" t="n"/>
      <c r="R66" s="18">
        <f>IF(H66="","",IF(I66="",H66+TA_RFI,MIN(I66,H66+TA_RFI)))</f>
        <v/>
      </c>
      <c r="S66" s="15">
        <f>IF(H66="","",IF(M66="",DATADATE,M66)-H66)</f>
        <v/>
      </c>
      <c r="T66" s="15">
        <f>IF(OR(R66="",M66&lt;&gt;""),"",IF(DATADATE&gt;R66,"OVERDUE",""))</f>
        <v/>
      </c>
      <c r="U66" s="15">
        <f>IF(OR(M66="",R66=""),"",IF(M66&lt;=R66,"On time","Late"))</f>
        <v/>
      </c>
      <c r="V66" s="16" t="n"/>
      <c r="W66" s="16" t="n"/>
    </row>
    <row r="67">
      <c r="A67" s="15">
        <f>IF(C67="","",PROJ&amp;"-"&amp;"RFI"&amp;"-"&amp;B67&amp;"-"&amp;TEXT(C67,"0000"))</f>
        <v/>
      </c>
      <c r="B67" s="16" t="n"/>
      <c r="C67" s="16" t="n"/>
      <c r="D67" s="16" t="n"/>
      <c r="E67" s="16" t="n"/>
      <c r="F67" s="16" t="n"/>
      <c r="G67" s="16" t="n"/>
      <c r="H67" s="17" t="n"/>
      <c r="I67" s="17" t="n"/>
      <c r="J67" s="16" t="n"/>
      <c r="K67" s="16" t="n"/>
      <c r="L67" s="16" t="n"/>
      <c r="M67" s="17" t="n"/>
      <c r="N67" s="16" t="n"/>
      <c r="O67" s="16" t="n"/>
      <c r="P67" s="16" t="n"/>
      <c r="Q67" s="16" t="n"/>
      <c r="R67" s="18">
        <f>IF(H67="","",IF(I67="",H67+TA_RFI,MIN(I67,H67+TA_RFI)))</f>
        <v/>
      </c>
      <c r="S67" s="15">
        <f>IF(H67="","",IF(M67="",DATADATE,M67)-H67)</f>
        <v/>
      </c>
      <c r="T67" s="15">
        <f>IF(OR(R67="",M67&lt;&gt;""),"",IF(DATADATE&gt;R67,"OVERDUE",""))</f>
        <v/>
      </c>
      <c r="U67" s="15">
        <f>IF(OR(M67="",R67=""),"",IF(M67&lt;=R67,"On time","Late"))</f>
        <v/>
      </c>
      <c r="V67" s="16" t="n"/>
      <c r="W67" s="16" t="n"/>
    </row>
    <row r="68">
      <c r="A68" s="15">
        <f>IF(C68="","",PROJ&amp;"-"&amp;"RFI"&amp;"-"&amp;B68&amp;"-"&amp;TEXT(C68,"0000"))</f>
        <v/>
      </c>
      <c r="B68" s="16" t="n"/>
      <c r="C68" s="16" t="n"/>
      <c r="D68" s="16" t="n"/>
      <c r="E68" s="16" t="n"/>
      <c r="F68" s="16" t="n"/>
      <c r="G68" s="16" t="n"/>
      <c r="H68" s="17" t="n"/>
      <c r="I68" s="17" t="n"/>
      <c r="J68" s="16" t="n"/>
      <c r="K68" s="16" t="n"/>
      <c r="L68" s="16" t="n"/>
      <c r="M68" s="17" t="n"/>
      <c r="N68" s="16" t="n"/>
      <c r="O68" s="16" t="n"/>
      <c r="P68" s="16" t="n"/>
      <c r="Q68" s="16" t="n"/>
      <c r="R68" s="18">
        <f>IF(H68="","",IF(I68="",H68+TA_RFI,MIN(I68,H68+TA_RFI)))</f>
        <v/>
      </c>
      <c r="S68" s="15">
        <f>IF(H68="","",IF(M68="",DATADATE,M68)-H68)</f>
        <v/>
      </c>
      <c r="T68" s="15">
        <f>IF(OR(R68="",M68&lt;&gt;""),"",IF(DATADATE&gt;R68,"OVERDUE",""))</f>
        <v/>
      </c>
      <c r="U68" s="15">
        <f>IF(OR(M68="",R68=""),"",IF(M68&lt;=R68,"On time","Late"))</f>
        <v/>
      </c>
      <c r="V68" s="16" t="n"/>
      <c r="W68" s="16" t="n"/>
    </row>
    <row r="69">
      <c r="A69" s="15">
        <f>IF(C69="","",PROJ&amp;"-"&amp;"RFI"&amp;"-"&amp;B69&amp;"-"&amp;TEXT(C69,"0000"))</f>
        <v/>
      </c>
      <c r="B69" s="16" t="n"/>
      <c r="C69" s="16" t="n"/>
      <c r="D69" s="16" t="n"/>
      <c r="E69" s="16" t="n"/>
      <c r="F69" s="16" t="n"/>
      <c r="G69" s="16" t="n"/>
      <c r="H69" s="17" t="n"/>
      <c r="I69" s="17" t="n"/>
      <c r="J69" s="16" t="n"/>
      <c r="K69" s="16" t="n"/>
      <c r="L69" s="16" t="n"/>
      <c r="M69" s="17" t="n"/>
      <c r="N69" s="16" t="n"/>
      <c r="O69" s="16" t="n"/>
      <c r="P69" s="16" t="n"/>
      <c r="Q69" s="16" t="n"/>
      <c r="R69" s="18">
        <f>IF(H69="","",IF(I69="",H69+TA_RFI,MIN(I69,H69+TA_RFI)))</f>
        <v/>
      </c>
      <c r="S69" s="15">
        <f>IF(H69="","",IF(M69="",DATADATE,M69)-H69)</f>
        <v/>
      </c>
      <c r="T69" s="15">
        <f>IF(OR(R69="",M69&lt;&gt;""),"",IF(DATADATE&gt;R69,"OVERDUE",""))</f>
        <v/>
      </c>
      <c r="U69" s="15">
        <f>IF(OR(M69="",R69=""),"",IF(M69&lt;=R69,"On time","Late"))</f>
        <v/>
      </c>
      <c r="V69" s="16" t="n"/>
      <c r="W69" s="16" t="n"/>
    </row>
    <row r="70">
      <c r="A70" s="15">
        <f>IF(C70="","",PROJ&amp;"-"&amp;"RFI"&amp;"-"&amp;B70&amp;"-"&amp;TEXT(C70,"0000"))</f>
        <v/>
      </c>
      <c r="B70" s="16" t="n"/>
      <c r="C70" s="16" t="n"/>
      <c r="D70" s="16" t="n"/>
      <c r="E70" s="16" t="n"/>
      <c r="F70" s="16" t="n"/>
      <c r="G70" s="16" t="n"/>
      <c r="H70" s="17" t="n"/>
      <c r="I70" s="17" t="n"/>
      <c r="J70" s="16" t="n"/>
      <c r="K70" s="16" t="n"/>
      <c r="L70" s="16" t="n"/>
      <c r="M70" s="17" t="n"/>
      <c r="N70" s="16" t="n"/>
      <c r="O70" s="16" t="n"/>
      <c r="P70" s="16" t="n"/>
      <c r="Q70" s="16" t="n"/>
      <c r="R70" s="18">
        <f>IF(H70="","",IF(I70="",H70+TA_RFI,MIN(I70,H70+TA_RFI)))</f>
        <v/>
      </c>
      <c r="S70" s="15">
        <f>IF(H70="","",IF(M70="",DATADATE,M70)-H70)</f>
        <v/>
      </c>
      <c r="T70" s="15">
        <f>IF(OR(R70="",M70&lt;&gt;""),"",IF(DATADATE&gt;R70,"OVERDUE",""))</f>
        <v/>
      </c>
      <c r="U70" s="15">
        <f>IF(OR(M70="",R70=""),"",IF(M70&lt;=R70,"On time","Late"))</f>
        <v/>
      </c>
      <c r="V70" s="16" t="n"/>
      <c r="W70" s="16" t="n"/>
    </row>
    <row r="71">
      <c r="A71" s="15">
        <f>IF(C71="","",PROJ&amp;"-"&amp;"RFI"&amp;"-"&amp;B71&amp;"-"&amp;TEXT(C71,"0000"))</f>
        <v/>
      </c>
      <c r="B71" s="16" t="n"/>
      <c r="C71" s="16" t="n"/>
      <c r="D71" s="16" t="n"/>
      <c r="E71" s="16" t="n"/>
      <c r="F71" s="16" t="n"/>
      <c r="G71" s="16" t="n"/>
      <c r="H71" s="17" t="n"/>
      <c r="I71" s="17" t="n"/>
      <c r="J71" s="16" t="n"/>
      <c r="K71" s="16" t="n"/>
      <c r="L71" s="16" t="n"/>
      <c r="M71" s="17" t="n"/>
      <c r="N71" s="16" t="n"/>
      <c r="O71" s="16" t="n"/>
      <c r="P71" s="16" t="n"/>
      <c r="Q71" s="16" t="n"/>
      <c r="R71" s="18">
        <f>IF(H71="","",IF(I71="",H71+TA_RFI,MIN(I71,H71+TA_RFI)))</f>
        <v/>
      </c>
      <c r="S71" s="15">
        <f>IF(H71="","",IF(M71="",DATADATE,M71)-H71)</f>
        <v/>
      </c>
      <c r="T71" s="15">
        <f>IF(OR(R71="",M71&lt;&gt;""),"",IF(DATADATE&gt;R71,"OVERDUE",""))</f>
        <v/>
      </c>
      <c r="U71" s="15">
        <f>IF(OR(M71="",R71=""),"",IF(M71&lt;=R71,"On time","Late"))</f>
        <v/>
      </c>
      <c r="V71" s="16" t="n"/>
      <c r="W71" s="16" t="n"/>
    </row>
    <row r="72">
      <c r="A72" s="15">
        <f>IF(C72="","",PROJ&amp;"-"&amp;"RFI"&amp;"-"&amp;B72&amp;"-"&amp;TEXT(C72,"0000"))</f>
        <v/>
      </c>
      <c r="B72" s="16" t="n"/>
      <c r="C72" s="16" t="n"/>
      <c r="D72" s="16" t="n"/>
      <c r="E72" s="16" t="n"/>
      <c r="F72" s="16" t="n"/>
      <c r="G72" s="16" t="n"/>
      <c r="H72" s="17" t="n"/>
      <c r="I72" s="17" t="n"/>
      <c r="J72" s="16" t="n"/>
      <c r="K72" s="16" t="n"/>
      <c r="L72" s="16" t="n"/>
      <c r="M72" s="17" t="n"/>
      <c r="N72" s="16" t="n"/>
      <c r="O72" s="16" t="n"/>
      <c r="P72" s="16" t="n"/>
      <c r="Q72" s="16" t="n"/>
      <c r="R72" s="18">
        <f>IF(H72="","",IF(I72="",H72+TA_RFI,MIN(I72,H72+TA_RFI)))</f>
        <v/>
      </c>
      <c r="S72" s="15">
        <f>IF(H72="","",IF(M72="",DATADATE,M72)-H72)</f>
        <v/>
      </c>
      <c r="T72" s="15">
        <f>IF(OR(R72="",M72&lt;&gt;""),"",IF(DATADATE&gt;R72,"OVERDUE",""))</f>
        <v/>
      </c>
      <c r="U72" s="15">
        <f>IF(OR(M72="",R72=""),"",IF(M72&lt;=R72,"On time","Late"))</f>
        <v/>
      </c>
      <c r="V72" s="16" t="n"/>
      <c r="W72" s="16" t="n"/>
    </row>
    <row r="73">
      <c r="A73" s="15">
        <f>IF(C73="","",PROJ&amp;"-"&amp;"RFI"&amp;"-"&amp;B73&amp;"-"&amp;TEXT(C73,"0000"))</f>
        <v/>
      </c>
      <c r="B73" s="16" t="n"/>
      <c r="C73" s="16" t="n"/>
      <c r="D73" s="16" t="n"/>
      <c r="E73" s="16" t="n"/>
      <c r="F73" s="16" t="n"/>
      <c r="G73" s="16" t="n"/>
      <c r="H73" s="17" t="n"/>
      <c r="I73" s="17" t="n"/>
      <c r="J73" s="16" t="n"/>
      <c r="K73" s="16" t="n"/>
      <c r="L73" s="16" t="n"/>
      <c r="M73" s="17" t="n"/>
      <c r="N73" s="16" t="n"/>
      <c r="O73" s="16" t="n"/>
      <c r="P73" s="16" t="n"/>
      <c r="Q73" s="16" t="n"/>
      <c r="R73" s="18">
        <f>IF(H73="","",IF(I73="",H73+TA_RFI,MIN(I73,H73+TA_RFI)))</f>
        <v/>
      </c>
      <c r="S73" s="15">
        <f>IF(H73="","",IF(M73="",DATADATE,M73)-H73)</f>
        <v/>
      </c>
      <c r="T73" s="15">
        <f>IF(OR(R73="",M73&lt;&gt;""),"",IF(DATADATE&gt;R73,"OVERDUE",""))</f>
        <v/>
      </c>
      <c r="U73" s="15">
        <f>IF(OR(M73="",R73=""),"",IF(M73&lt;=R73,"On time","Late"))</f>
        <v/>
      </c>
      <c r="V73" s="16" t="n"/>
      <c r="W73" s="16" t="n"/>
    </row>
    <row r="74">
      <c r="A74" s="15">
        <f>IF(C74="","",PROJ&amp;"-"&amp;"RFI"&amp;"-"&amp;B74&amp;"-"&amp;TEXT(C74,"0000"))</f>
        <v/>
      </c>
      <c r="B74" s="16" t="n"/>
      <c r="C74" s="16" t="n"/>
      <c r="D74" s="16" t="n"/>
      <c r="E74" s="16" t="n"/>
      <c r="F74" s="16" t="n"/>
      <c r="G74" s="16" t="n"/>
      <c r="H74" s="17" t="n"/>
      <c r="I74" s="17" t="n"/>
      <c r="J74" s="16" t="n"/>
      <c r="K74" s="16" t="n"/>
      <c r="L74" s="16" t="n"/>
      <c r="M74" s="17" t="n"/>
      <c r="N74" s="16" t="n"/>
      <c r="O74" s="16" t="n"/>
      <c r="P74" s="16" t="n"/>
      <c r="Q74" s="16" t="n"/>
      <c r="R74" s="18">
        <f>IF(H74="","",IF(I74="",H74+TA_RFI,MIN(I74,H74+TA_RFI)))</f>
        <v/>
      </c>
      <c r="S74" s="15">
        <f>IF(H74="","",IF(M74="",DATADATE,M74)-H74)</f>
        <v/>
      </c>
      <c r="T74" s="15">
        <f>IF(OR(R74="",M74&lt;&gt;""),"",IF(DATADATE&gt;R74,"OVERDUE",""))</f>
        <v/>
      </c>
      <c r="U74" s="15">
        <f>IF(OR(M74="",R74=""),"",IF(M74&lt;=R74,"On time","Late"))</f>
        <v/>
      </c>
      <c r="V74" s="16" t="n"/>
      <c r="W74" s="16" t="n"/>
    </row>
    <row r="75">
      <c r="A75" s="15">
        <f>IF(C75="","",PROJ&amp;"-"&amp;"RFI"&amp;"-"&amp;B75&amp;"-"&amp;TEXT(C75,"0000"))</f>
        <v/>
      </c>
      <c r="B75" s="16" t="n"/>
      <c r="C75" s="16" t="n"/>
      <c r="D75" s="16" t="n"/>
      <c r="E75" s="16" t="n"/>
      <c r="F75" s="16" t="n"/>
      <c r="G75" s="16" t="n"/>
      <c r="H75" s="17" t="n"/>
      <c r="I75" s="17" t="n"/>
      <c r="J75" s="16" t="n"/>
      <c r="K75" s="16" t="n"/>
      <c r="L75" s="16" t="n"/>
      <c r="M75" s="17" t="n"/>
      <c r="N75" s="16" t="n"/>
      <c r="O75" s="16" t="n"/>
      <c r="P75" s="16" t="n"/>
      <c r="Q75" s="16" t="n"/>
      <c r="R75" s="18">
        <f>IF(H75="","",IF(I75="",H75+TA_RFI,MIN(I75,H75+TA_RFI)))</f>
        <v/>
      </c>
      <c r="S75" s="15">
        <f>IF(H75="","",IF(M75="",DATADATE,M75)-H75)</f>
        <v/>
      </c>
      <c r="T75" s="15">
        <f>IF(OR(R75="",M75&lt;&gt;""),"",IF(DATADATE&gt;R75,"OVERDUE",""))</f>
        <v/>
      </c>
      <c r="U75" s="15">
        <f>IF(OR(M75="",R75=""),"",IF(M75&lt;=R75,"On time","Late"))</f>
        <v/>
      </c>
      <c r="V75" s="16" t="n"/>
      <c r="W75" s="16" t="n"/>
    </row>
    <row r="76">
      <c r="A76" s="15">
        <f>IF(C76="","",PROJ&amp;"-"&amp;"RFI"&amp;"-"&amp;B76&amp;"-"&amp;TEXT(C76,"0000"))</f>
        <v/>
      </c>
      <c r="B76" s="16" t="n"/>
      <c r="C76" s="16" t="n"/>
      <c r="D76" s="16" t="n"/>
      <c r="E76" s="16" t="n"/>
      <c r="F76" s="16" t="n"/>
      <c r="G76" s="16" t="n"/>
      <c r="H76" s="17" t="n"/>
      <c r="I76" s="17" t="n"/>
      <c r="J76" s="16" t="n"/>
      <c r="K76" s="16" t="n"/>
      <c r="L76" s="16" t="n"/>
      <c r="M76" s="17" t="n"/>
      <c r="N76" s="16" t="n"/>
      <c r="O76" s="16" t="n"/>
      <c r="P76" s="16" t="n"/>
      <c r="Q76" s="16" t="n"/>
      <c r="R76" s="18">
        <f>IF(H76="","",IF(I76="",H76+TA_RFI,MIN(I76,H76+TA_RFI)))</f>
        <v/>
      </c>
      <c r="S76" s="15">
        <f>IF(H76="","",IF(M76="",DATADATE,M76)-H76)</f>
        <v/>
      </c>
      <c r="T76" s="15">
        <f>IF(OR(R76="",M76&lt;&gt;""),"",IF(DATADATE&gt;R76,"OVERDUE",""))</f>
        <v/>
      </c>
      <c r="U76" s="15">
        <f>IF(OR(M76="",R76=""),"",IF(M76&lt;=R76,"On time","Late"))</f>
        <v/>
      </c>
      <c r="V76" s="16" t="n"/>
      <c r="W76" s="16" t="n"/>
    </row>
    <row r="77">
      <c r="A77" s="15">
        <f>IF(C77="","",PROJ&amp;"-"&amp;"RFI"&amp;"-"&amp;B77&amp;"-"&amp;TEXT(C77,"0000"))</f>
        <v/>
      </c>
      <c r="B77" s="16" t="n"/>
      <c r="C77" s="16" t="n"/>
      <c r="D77" s="16" t="n"/>
      <c r="E77" s="16" t="n"/>
      <c r="F77" s="16" t="n"/>
      <c r="G77" s="16" t="n"/>
      <c r="H77" s="17" t="n"/>
      <c r="I77" s="17" t="n"/>
      <c r="J77" s="16" t="n"/>
      <c r="K77" s="16" t="n"/>
      <c r="L77" s="16" t="n"/>
      <c r="M77" s="17" t="n"/>
      <c r="N77" s="16" t="n"/>
      <c r="O77" s="16" t="n"/>
      <c r="P77" s="16" t="n"/>
      <c r="Q77" s="16" t="n"/>
      <c r="R77" s="18">
        <f>IF(H77="","",IF(I77="",H77+TA_RFI,MIN(I77,H77+TA_RFI)))</f>
        <v/>
      </c>
      <c r="S77" s="15">
        <f>IF(H77="","",IF(M77="",DATADATE,M77)-H77)</f>
        <v/>
      </c>
      <c r="T77" s="15">
        <f>IF(OR(R77="",M77&lt;&gt;""),"",IF(DATADATE&gt;R77,"OVERDUE",""))</f>
        <v/>
      </c>
      <c r="U77" s="15">
        <f>IF(OR(M77="",R77=""),"",IF(M77&lt;=R77,"On time","Late"))</f>
        <v/>
      </c>
      <c r="V77" s="16" t="n"/>
      <c r="W77" s="16" t="n"/>
    </row>
    <row r="78">
      <c r="A78" s="15">
        <f>IF(C78="","",PROJ&amp;"-"&amp;"RFI"&amp;"-"&amp;B78&amp;"-"&amp;TEXT(C78,"0000"))</f>
        <v/>
      </c>
      <c r="B78" s="16" t="n"/>
      <c r="C78" s="16" t="n"/>
      <c r="D78" s="16" t="n"/>
      <c r="E78" s="16" t="n"/>
      <c r="F78" s="16" t="n"/>
      <c r="G78" s="16" t="n"/>
      <c r="H78" s="17" t="n"/>
      <c r="I78" s="17" t="n"/>
      <c r="J78" s="16" t="n"/>
      <c r="K78" s="16" t="n"/>
      <c r="L78" s="16" t="n"/>
      <c r="M78" s="17" t="n"/>
      <c r="N78" s="16" t="n"/>
      <c r="O78" s="16" t="n"/>
      <c r="P78" s="16" t="n"/>
      <c r="Q78" s="16" t="n"/>
      <c r="R78" s="18">
        <f>IF(H78="","",IF(I78="",H78+TA_RFI,MIN(I78,H78+TA_RFI)))</f>
        <v/>
      </c>
      <c r="S78" s="15">
        <f>IF(H78="","",IF(M78="",DATADATE,M78)-H78)</f>
        <v/>
      </c>
      <c r="T78" s="15">
        <f>IF(OR(R78="",M78&lt;&gt;""),"",IF(DATADATE&gt;R78,"OVERDUE",""))</f>
        <v/>
      </c>
      <c r="U78" s="15">
        <f>IF(OR(M78="",R78=""),"",IF(M78&lt;=R78,"On time","Late"))</f>
        <v/>
      </c>
      <c r="V78" s="16" t="n"/>
      <c r="W78" s="16" t="n"/>
    </row>
    <row r="79">
      <c r="A79" s="15">
        <f>IF(C79="","",PROJ&amp;"-"&amp;"RFI"&amp;"-"&amp;B79&amp;"-"&amp;TEXT(C79,"0000"))</f>
        <v/>
      </c>
      <c r="B79" s="16" t="n"/>
      <c r="C79" s="16" t="n"/>
      <c r="D79" s="16" t="n"/>
      <c r="E79" s="16" t="n"/>
      <c r="F79" s="16" t="n"/>
      <c r="G79" s="16" t="n"/>
      <c r="H79" s="17" t="n"/>
      <c r="I79" s="17" t="n"/>
      <c r="J79" s="16" t="n"/>
      <c r="K79" s="16" t="n"/>
      <c r="L79" s="16" t="n"/>
      <c r="M79" s="17" t="n"/>
      <c r="N79" s="16" t="n"/>
      <c r="O79" s="16" t="n"/>
      <c r="P79" s="16" t="n"/>
      <c r="Q79" s="16" t="n"/>
      <c r="R79" s="18">
        <f>IF(H79="","",IF(I79="",H79+TA_RFI,MIN(I79,H79+TA_RFI)))</f>
        <v/>
      </c>
      <c r="S79" s="15">
        <f>IF(H79="","",IF(M79="",DATADATE,M79)-H79)</f>
        <v/>
      </c>
      <c r="T79" s="15">
        <f>IF(OR(R79="",M79&lt;&gt;""),"",IF(DATADATE&gt;R79,"OVERDUE",""))</f>
        <v/>
      </c>
      <c r="U79" s="15">
        <f>IF(OR(M79="",R79=""),"",IF(M79&lt;=R79,"On time","Late"))</f>
        <v/>
      </c>
      <c r="V79" s="16" t="n"/>
      <c r="W79" s="16" t="n"/>
    </row>
    <row r="80">
      <c r="A80" s="15">
        <f>IF(C80="","",PROJ&amp;"-"&amp;"RFI"&amp;"-"&amp;B80&amp;"-"&amp;TEXT(C80,"0000"))</f>
        <v/>
      </c>
      <c r="B80" s="16" t="n"/>
      <c r="C80" s="16" t="n"/>
      <c r="D80" s="16" t="n"/>
      <c r="E80" s="16" t="n"/>
      <c r="F80" s="16" t="n"/>
      <c r="G80" s="16" t="n"/>
      <c r="H80" s="17" t="n"/>
      <c r="I80" s="17" t="n"/>
      <c r="J80" s="16" t="n"/>
      <c r="K80" s="16" t="n"/>
      <c r="L80" s="16" t="n"/>
      <c r="M80" s="17" t="n"/>
      <c r="N80" s="16" t="n"/>
      <c r="O80" s="16" t="n"/>
      <c r="P80" s="16" t="n"/>
      <c r="Q80" s="16" t="n"/>
      <c r="R80" s="18">
        <f>IF(H80="","",IF(I80="",H80+TA_RFI,MIN(I80,H80+TA_RFI)))</f>
        <v/>
      </c>
      <c r="S80" s="15">
        <f>IF(H80="","",IF(M80="",DATADATE,M80)-H80)</f>
        <v/>
      </c>
      <c r="T80" s="15">
        <f>IF(OR(R80="",M80&lt;&gt;""),"",IF(DATADATE&gt;R80,"OVERDUE",""))</f>
        <v/>
      </c>
      <c r="U80" s="15">
        <f>IF(OR(M80="",R80=""),"",IF(M80&lt;=R80,"On time","Late"))</f>
        <v/>
      </c>
      <c r="V80" s="16" t="n"/>
      <c r="W80" s="16" t="n"/>
    </row>
    <row r="81">
      <c r="A81" s="15">
        <f>IF(C81="","",PROJ&amp;"-"&amp;"RFI"&amp;"-"&amp;B81&amp;"-"&amp;TEXT(C81,"0000"))</f>
        <v/>
      </c>
      <c r="B81" s="16" t="n"/>
      <c r="C81" s="16" t="n"/>
      <c r="D81" s="16" t="n"/>
      <c r="E81" s="16" t="n"/>
      <c r="F81" s="16" t="n"/>
      <c r="G81" s="16" t="n"/>
      <c r="H81" s="17" t="n"/>
      <c r="I81" s="17" t="n"/>
      <c r="J81" s="16" t="n"/>
      <c r="K81" s="16" t="n"/>
      <c r="L81" s="16" t="n"/>
      <c r="M81" s="17" t="n"/>
      <c r="N81" s="16" t="n"/>
      <c r="O81" s="16" t="n"/>
      <c r="P81" s="16" t="n"/>
      <c r="Q81" s="16" t="n"/>
      <c r="R81" s="18">
        <f>IF(H81="","",IF(I81="",H81+TA_RFI,MIN(I81,H81+TA_RFI)))</f>
        <v/>
      </c>
      <c r="S81" s="15">
        <f>IF(H81="","",IF(M81="",DATADATE,M81)-H81)</f>
        <v/>
      </c>
      <c r="T81" s="15">
        <f>IF(OR(R81="",M81&lt;&gt;""),"",IF(DATADATE&gt;R81,"OVERDUE",""))</f>
        <v/>
      </c>
      <c r="U81" s="15">
        <f>IF(OR(M81="",R81=""),"",IF(M81&lt;=R81,"On time","Late"))</f>
        <v/>
      </c>
      <c r="V81" s="16" t="n"/>
      <c r="W81" s="16" t="n"/>
    </row>
    <row r="82">
      <c r="A82" s="15">
        <f>IF(C82="","",PROJ&amp;"-"&amp;"RFI"&amp;"-"&amp;B82&amp;"-"&amp;TEXT(C82,"0000"))</f>
        <v/>
      </c>
      <c r="B82" s="16" t="n"/>
      <c r="C82" s="16" t="n"/>
      <c r="D82" s="16" t="n"/>
      <c r="E82" s="16" t="n"/>
      <c r="F82" s="16" t="n"/>
      <c r="G82" s="16" t="n"/>
      <c r="H82" s="17" t="n"/>
      <c r="I82" s="17" t="n"/>
      <c r="J82" s="16" t="n"/>
      <c r="K82" s="16" t="n"/>
      <c r="L82" s="16" t="n"/>
      <c r="M82" s="17" t="n"/>
      <c r="N82" s="16" t="n"/>
      <c r="O82" s="16" t="n"/>
      <c r="P82" s="16" t="n"/>
      <c r="Q82" s="16" t="n"/>
      <c r="R82" s="18">
        <f>IF(H82="","",IF(I82="",H82+TA_RFI,MIN(I82,H82+TA_RFI)))</f>
        <v/>
      </c>
      <c r="S82" s="15">
        <f>IF(H82="","",IF(M82="",DATADATE,M82)-H82)</f>
        <v/>
      </c>
      <c r="T82" s="15">
        <f>IF(OR(R82="",M82&lt;&gt;""),"",IF(DATADATE&gt;R82,"OVERDUE",""))</f>
        <v/>
      </c>
      <c r="U82" s="15">
        <f>IF(OR(M82="",R82=""),"",IF(M82&lt;=R82,"On time","Late"))</f>
        <v/>
      </c>
      <c r="V82" s="16" t="n"/>
      <c r="W82" s="16" t="n"/>
    </row>
    <row r="83">
      <c r="A83" s="15">
        <f>IF(C83="","",PROJ&amp;"-"&amp;"RFI"&amp;"-"&amp;B83&amp;"-"&amp;TEXT(C83,"0000"))</f>
        <v/>
      </c>
      <c r="B83" s="16" t="n"/>
      <c r="C83" s="16" t="n"/>
      <c r="D83" s="16" t="n"/>
      <c r="E83" s="16" t="n"/>
      <c r="F83" s="16" t="n"/>
      <c r="G83" s="16" t="n"/>
      <c r="H83" s="17" t="n"/>
      <c r="I83" s="17" t="n"/>
      <c r="J83" s="16" t="n"/>
      <c r="K83" s="16" t="n"/>
      <c r="L83" s="16" t="n"/>
      <c r="M83" s="17" t="n"/>
      <c r="N83" s="16" t="n"/>
      <c r="O83" s="16" t="n"/>
      <c r="P83" s="16" t="n"/>
      <c r="Q83" s="16" t="n"/>
      <c r="R83" s="18">
        <f>IF(H83="","",IF(I83="",H83+TA_RFI,MIN(I83,H83+TA_RFI)))</f>
        <v/>
      </c>
      <c r="S83" s="15">
        <f>IF(H83="","",IF(M83="",DATADATE,M83)-H83)</f>
        <v/>
      </c>
      <c r="T83" s="15">
        <f>IF(OR(R83="",M83&lt;&gt;""),"",IF(DATADATE&gt;R83,"OVERDUE",""))</f>
        <v/>
      </c>
      <c r="U83" s="15">
        <f>IF(OR(M83="",R83=""),"",IF(M83&lt;=R83,"On time","Late"))</f>
        <v/>
      </c>
      <c r="V83" s="16" t="n"/>
      <c r="W83" s="16" t="n"/>
    </row>
    <row r="84">
      <c r="A84" s="15">
        <f>IF(C84="","",PROJ&amp;"-"&amp;"RFI"&amp;"-"&amp;B84&amp;"-"&amp;TEXT(C84,"0000"))</f>
        <v/>
      </c>
      <c r="B84" s="16" t="n"/>
      <c r="C84" s="16" t="n"/>
      <c r="D84" s="16" t="n"/>
      <c r="E84" s="16" t="n"/>
      <c r="F84" s="16" t="n"/>
      <c r="G84" s="16" t="n"/>
      <c r="H84" s="17" t="n"/>
      <c r="I84" s="17" t="n"/>
      <c r="J84" s="16" t="n"/>
      <c r="K84" s="16" t="n"/>
      <c r="L84" s="16" t="n"/>
      <c r="M84" s="17" t="n"/>
      <c r="N84" s="16" t="n"/>
      <c r="O84" s="16" t="n"/>
      <c r="P84" s="16" t="n"/>
      <c r="Q84" s="16" t="n"/>
      <c r="R84" s="18">
        <f>IF(H84="","",IF(I84="",H84+TA_RFI,MIN(I84,H84+TA_RFI)))</f>
        <v/>
      </c>
      <c r="S84" s="15">
        <f>IF(H84="","",IF(M84="",DATADATE,M84)-H84)</f>
        <v/>
      </c>
      <c r="T84" s="15">
        <f>IF(OR(R84="",M84&lt;&gt;""),"",IF(DATADATE&gt;R84,"OVERDUE",""))</f>
        <v/>
      </c>
      <c r="U84" s="15">
        <f>IF(OR(M84="",R84=""),"",IF(M84&lt;=R84,"On time","Late"))</f>
        <v/>
      </c>
      <c r="V84" s="16" t="n"/>
      <c r="W84" s="16" t="n"/>
    </row>
    <row r="85">
      <c r="A85" s="15">
        <f>IF(C85="","",PROJ&amp;"-"&amp;"RFI"&amp;"-"&amp;B85&amp;"-"&amp;TEXT(C85,"0000"))</f>
        <v/>
      </c>
      <c r="B85" s="16" t="n"/>
      <c r="C85" s="16" t="n"/>
      <c r="D85" s="16" t="n"/>
      <c r="E85" s="16" t="n"/>
      <c r="F85" s="16" t="n"/>
      <c r="G85" s="16" t="n"/>
      <c r="H85" s="17" t="n"/>
      <c r="I85" s="17" t="n"/>
      <c r="J85" s="16" t="n"/>
      <c r="K85" s="16" t="n"/>
      <c r="L85" s="16" t="n"/>
      <c r="M85" s="17" t="n"/>
      <c r="N85" s="16" t="n"/>
      <c r="O85" s="16" t="n"/>
      <c r="P85" s="16" t="n"/>
      <c r="Q85" s="16" t="n"/>
      <c r="R85" s="18">
        <f>IF(H85="","",IF(I85="",H85+TA_RFI,MIN(I85,H85+TA_RFI)))</f>
        <v/>
      </c>
      <c r="S85" s="15">
        <f>IF(H85="","",IF(M85="",DATADATE,M85)-H85)</f>
        <v/>
      </c>
      <c r="T85" s="15">
        <f>IF(OR(R85="",M85&lt;&gt;""),"",IF(DATADATE&gt;R85,"OVERDUE",""))</f>
        <v/>
      </c>
      <c r="U85" s="15">
        <f>IF(OR(M85="",R85=""),"",IF(M85&lt;=R85,"On time","Late"))</f>
        <v/>
      </c>
      <c r="V85" s="16" t="n"/>
      <c r="W85" s="16" t="n"/>
    </row>
    <row r="86">
      <c r="A86" s="15">
        <f>IF(C86="","",PROJ&amp;"-"&amp;"RFI"&amp;"-"&amp;B86&amp;"-"&amp;TEXT(C86,"0000"))</f>
        <v/>
      </c>
      <c r="B86" s="16" t="n"/>
      <c r="C86" s="16" t="n"/>
      <c r="D86" s="16" t="n"/>
      <c r="E86" s="16" t="n"/>
      <c r="F86" s="16" t="n"/>
      <c r="G86" s="16" t="n"/>
      <c r="H86" s="17" t="n"/>
      <c r="I86" s="17" t="n"/>
      <c r="J86" s="16" t="n"/>
      <c r="K86" s="16" t="n"/>
      <c r="L86" s="16" t="n"/>
      <c r="M86" s="17" t="n"/>
      <c r="N86" s="16" t="n"/>
      <c r="O86" s="16" t="n"/>
      <c r="P86" s="16" t="n"/>
      <c r="Q86" s="16" t="n"/>
      <c r="R86" s="18">
        <f>IF(H86="","",IF(I86="",H86+TA_RFI,MIN(I86,H86+TA_RFI)))</f>
        <v/>
      </c>
      <c r="S86" s="15">
        <f>IF(H86="","",IF(M86="",DATADATE,M86)-H86)</f>
        <v/>
      </c>
      <c r="T86" s="15">
        <f>IF(OR(R86="",M86&lt;&gt;""),"",IF(DATADATE&gt;R86,"OVERDUE",""))</f>
        <v/>
      </c>
      <c r="U86" s="15">
        <f>IF(OR(M86="",R86=""),"",IF(M86&lt;=R86,"On time","Late"))</f>
        <v/>
      </c>
      <c r="V86" s="16" t="n"/>
      <c r="W86" s="16" t="n"/>
    </row>
    <row r="87">
      <c r="A87" s="15">
        <f>IF(C87="","",PROJ&amp;"-"&amp;"RFI"&amp;"-"&amp;B87&amp;"-"&amp;TEXT(C87,"0000"))</f>
        <v/>
      </c>
      <c r="B87" s="16" t="n"/>
      <c r="C87" s="16" t="n"/>
      <c r="D87" s="16" t="n"/>
      <c r="E87" s="16" t="n"/>
      <c r="F87" s="16" t="n"/>
      <c r="G87" s="16" t="n"/>
      <c r="H87" s="17" t="n"/>
      <c r="I87" s="17" t="n"/>
      <c r="J87" s="16" t="n"/>
      <c r="K87" s="16" t="n"/>
      <c r="L87" s="16" t="n"/>
      <c r="M87" s="17" t="n"/>
      <c r="N87" s="16" t="n"/>
      <c r="O87" s="16" t="n"/>
      <c r="P87" s="16" t="n"/>
      <c r="Q87" s="16" t="n"/>
      <c r="R87" s="18">
        <f>IF(H87="","",IF(I87="",H87+TA_RFI,MIN(I87,H87+TA_RFI)))</f>
        <v/>
      </c>
      <c r="S87" s="15">
        <f>IF(H87="","",IF(M87="",DATADATE,M87)-H87)</f>
        <v/>
      </c>
      <c r="T87" s="15">
        <f>IF(OR(R87="",M87&lt;&gt;""),"",IF(DATADATE&gt;R87,"OVERDUE",""))</f>
        <v/>
      </c>
      <c r="U87" s="15">
        <f>IF(OR(M87="",R87=""),"",IF(M87&lt;=R87,"On time","Late"))</f>
        <v/>
      </c>
      <c r="V87" s="16" t="n"/>
      <c r="W87" s="16" t="n"/>
    </row>
    <row r="88">
      <c r="A88" s="15">
        <f>IF(C88="","",PROJ&amp;"-"&amp;"RFI"&amp;"-"&amp;B88&amp;"-"&amp;TEXT(C88,"0000"))</f>
        <v/>
      </c>
      <c r="B88" s="16" t="n"/>
      <c r="C88" s="16" t="n"/>
      <c r="D88" s="16" t="n"/>
      <c r="E88" s="16" t="n"/>
      <c r="F88" s="16" t="n"/>
      <c r="G88" s="16" t="n"/>
      <c r="H88" s="17" t="n"/>
      <c r="I88" s="17" t="n"/>
      <c r="J88" s="16" t="n"/>
      <c r="K88" s="16" t="n"/>
      <c r="L88" s="16" t="n"/>
      <c r="M88" s="17" t="n"/>
      <c r="N88" s="16" t="n"/>
      <c r="O88" s="16" t="n"/>
      <c r="P88" s="16" t="n"/>
      <c r="Q88" s="16" t="n"/>
      <c r="R88" s="18">
        <f>IF(H88="","",IF(I88="",H88+TA_RFI,MIN(I88,H88+TA_RFI)))</f>
        <v/>
      </c>
      <c r="S88" s="15">
        <f>IF(H88="","",IF(M88="",DATADATE,M88)-H88)</f>
        <v/>
      </c>
      <c r="T88" s="15">
        <f>IF(OR(R88="",M88&lt;&gt;""),"",IF(DATADATE&gt;R88,"OVERDUE",""))</f>
        <v/>
      </c>
      <c r="U88" s="15">
        <f>IF(OR(M88="",R88=""),"",IF(M88&lt;=R88,"On time","Late"))</f>
        <v/>
      </c>
      <c r="V88" s="16" t="n"/>
      <c r="W88" s="16" t="n"/>
    </row>
    <row r="89">
      <c r="A89" s="15">
        <f>IF(C89="","",PROJ&amp;"-"&amp;"RFI"&amp;"-"&amp;B89&amp;"-"&amp;TEXT(C89,"0000"))</f>
        <v/>
      </c>
      <c r="B89" s="16" t="n"/>
      <c r="C89" s="16" t="n"/>
      <c r="D89" s="16" t="n"/>
      <c r="E89" s="16" t="n"/>
      <c r="F89" s="16" t="n"/>
      <c r="G89" s="16" t="n"/>
      <c r="H89" s="17" t="n"/>
      <c r="I89" s="17" t="n"/>
      <c r="J89" s="16" t="n"/>
      <c r="K89" s="16" t="n"/>
      <c r="L89" s="16" t="n"/>
      <c r="M89" s="17" t="n"/>
      <c r="N89" s="16" t="n"/>
      <c r="O89" s="16" t="n"/>
      <c r="P89" s="16" t="n"/>
      <c r="Q89" s="16" t="n"/>
      <c r="R89" s="18">
        <f>IF(H89="","",IF(I89="",H89+TA_RFI,MIN(I89,H89+TA_RFI)))</f>
        <v/>
      </c>
      <c r="S89" s="15">
        <f>IF(H89="","",IF(M89="",DATADATE,M89)-H89)</f>
        <v/>
      </c>
      <c r="T89" s="15">
        <f>IF(OR(R89="",M89&lt;&gt;""),"",IF(DATADATE&gt;R89,"OVERDUE",""))</f>
        <v/>
      </c>
      <c r="U89" s="15">
        <f>IF(OR(M89="",R89=""),"",IF(M89&lt;=R89,"On time","Late"))</f>
        <v/>
      </c>
      <c r="V89" s="16" t="n"/>
      <c r="W89" s="16" t="n"/>
    </row>
    <row r="90">
      <c r="A90" s="15">
        <f>IF(C90="","",PROJ&amp;"-"&amp;"RFI"&amp;"-"&amp;B90&amp;"-"&amp;TEXT(C90,"0000"))</f>
        <v/>
      </c>
      <c r="B90" s="16" t="n"/>
      <c r="C90" s="16" t="n"/>
      <c r="D90" s="16" t="n"/>
      <c r="E90" s="16" t="n"/>
      <c r="F90" s="16" t="n"/>
      <c r="G90" s="16" t="n"/>
      <c r="H90" s="17" t="n"/>
      <c r="I90" s="17" t="n"/>
      <c r="J90" s="16" t="n"/>
      <c r="K90" s="16" t="n"/>
      <c r="L90" s="16" t="n"/>
      <c r="M90" s="17" t="n"/>
      <c r="N90" s="16" t="n"/>
      <c r="O90" s="16" t="n"/>
      <c r="P90" s="16" t="n"/>
      <c r="Q90" s="16" t="n"/>
      <c r="R90" s="18">
        <f>IF(H90="","",IF(I90="",H90+TA_RFI,MIN(I90,H90+TA_RFI)))</f>
        <v/>
      </c>
      <c r="S90" s="15">
        <f>IF(H90="","",IF(M90="",DATADATE,M90)-H90)</f>
        <v/>
      </c>
      <c r="T90" s="15">
        <f>IF(OR(R90="",M90&lt;&gt;""),"",IF(DATADATE&gt;R90,"OVERDUE",""))</f>
        <v/>
      </c>
      <c r="U90" s="15">
        <f>IF(OR(M90="",R90=""),"",IF(M90&lt;=R90,"On time","Late"))</f>
        <v/>
      </c>
      <c r="V90" s="16" t="n"/>
      <c r="W90" s="16" t="n"/>
    </row>
    <row r="91">
      <c r="A91" s="15">
        <f>IF(C91="","",PROJ&amp;"-"&amp;"RFI"&amp;"-"&amp;B91&amp;"-"&amp;TEXT(C91,"0000"))</f>
        <v/>
      </c>
      <c r="B91" s="16" t="n"/>
      <c r="C91" s="16" t="n"/>
      <c r="D91" s="16" t="n"/>
      <c r="E91" s="16" t="n"/>
      <c r="F91" s="16" t="n"/>
      <c r="G91" s="16" t="n"/>
      <c r="H91" s="17" t="n"/>
      <c r="I91" s="17" t="n"/>
      <c r="J91" s="16" t="n"/>
      <c r="K91" s="16" t="n"/>
      <c r="L91" s="16" t="n"/>
      <c r="M91" s="17" t="n"/>
      <c r="N91" s="16" t="n"/>
      <c r="O91" s="16" t="n"/>
      <c r="P91" s="16" t="n"/>
      <c r="Q91" s="16" t="n"/>
      <c r="R91" s="18">
        <f>IF(H91="","",IF(I91="",H91+TA_RFI,MIN(I91,H91+TA_RFI)))</f>
        <v/>
      </c>
      <c r="S91" s="15">
        <f>IF(H91="","",IF(M91="",DATADATE,M91)-H91)</f>
        <v/>
      </c>
      <c r="T91" s="15">
        <f>IF(OR(R91="",M91&lt;&gt;""),"",IF(DATADATE&gt;R91,"OVERDUE",""))</f>
        <v/>
      </c>
      <c r="U91" s="15">
        <f>IF(OR(M91="",R91=""),"",IF(M91&lt;=R91,"On time","Late"))</f>
        <v/>
      </c>
      <c r="V91" s="16" t="n"/>
      <c r="W91" s="16" t="n"/>
    </row>
    <row r="92">
      <c r="A92" s="15">
        <f>IF(C92="","",PROJ&amp;"-"&amp;"RFI"&amp;"-"&amp;B92&amp;"-"&amp;TEXT(C92,"0000"))</f>
        <v/>
      </c>
      <c r="B92" s="16" t="n"/>
      <c r="C92" s="16" t="n"/>
      <c r="D92" s="16" t="n"/>
      <c r="E92" s="16" t="n"/>
      <c r="F92" s="16" t="n"/>
      <c r="G92" s="16" t="n"/>
      <c r="H92" s="17" t="n"/>
      <c r="I92" s="17" t="n"/>
      <c r="J92" s="16" t="n"/>
      <c r="K92" s="16" t="n"/>
      <c r="L92" s="16" t="n"/>
      <c r="M92" s="17" t="n"/>
      <c r="N92" s="16" t="n"/>
      <c r="O92" s="16" t="n"/>
      <c r="P92" s="16" t="n"/>
      <c r="Q92" s="16" t="n"/>
      <c r="R92" s="18">
        <f>IF(H92="","",IF(I92="",H92+TA_RFI,MIN(I92,H92+TA_RFI)))</f>
        <v/>
      </c>
      <c r="S92" s="15">
        <f>IF(H92="","",IF(M92="",DATADATE,M92)-H92)</f>
        <v/>
      </c>
      <c r="T92" s="15">
        <f>IF(OR(R92="",M92&lt;&gt;""),"",IF(DATADATE&gt;R92,"OVERDUE",""))</f>
        <v/>
      </c>
      <c r="U92" s="15">
        <f>IF(OR(M92="",R92=""),"",IF(M92&lt;=R92,"On time","Late"))</f>
        <v/>
      </c>
      <c r="V92" s="16" t="n"/>
      <c r="W92" s="16" t="n"/>
    </row>
    <row r="93">
      <c r="A93" s="15">
        <f>IF(C93="","",PROJ&amp;"-"&amp;"RFI"&amp;"-"&amp;B93&amp;"-"&amp;TEXT(C93,"0000"))</f>
        <v/>
      </c>
      <c r="B93" s="16" t="n"/>
      <c r="C93" s="16" t="n"/>
      <c r="D93" s="16" t="n"/>
      <c r="E93" s="16" t="n"/>
      <c r="F93" s="16" t="n"/>
      <c r="G93" s="16" t="n"/>
      <c r="H93" s="17" t="n"/>
      <c r="I93" s="17" t="n"/>
      <c r="J93" s="16" t="n"/>
      <c r="K93" s="16" t="n"/>
      <c r="L93" s="16" t="n"/>
      <c r="M93" s="17" t="n"/>
      <c r="N93" s="16" t="n"/>
      <c r="O93" s="16" t="n"/>
      <c r="P93" s="16" t="n"/>
      <c r="Q93" s="16" t="n"/>
      <c r="R93" s="18">
        <f>IF(H93="","",IF(I93="",H93+TA_RFI,MIN(I93,H93+TA_RFI)))</f>
        <v/>
      </c>
      <c r="S93" s="15">
        <f>IF(H93="","",IF(M93="",DATADATE,M93)-H93)</f>
        <v/>
      </c>
      <c r="T93" s="15">
        <f>IF(OR(R93="",M93&lt;&gt;""),"",IF(DATADATE&gt;R93,"OVERDUE",""))</f>
        <v/>
      </c>
      <c r="U93" s="15">
        <f>IF(OR(M93="",R93=""),"",IF(M93&lt;=R93,"On time","Late"))</f>
        <v/>
      </c>
      <c r="V93" s="16" t="n"/>
      <c r="W93" s="16" t="n"/>
    </row>
    <row r="94">
      <c r="A94" s="15">
        <f>IF(C94="","",PROJ&amp;"-"&amp;"RFI"&amp;"-"&amp;B94&amp;"-"&amp;TEXT(C94,"0000"))</f>
        <v/>
      </c>
      <c r="B94" s="16" t="n"/>
      <c r="C94" s="16" t="n"/>
      <c r="D94" s="16" t="n"/>
      <c r="E94" s="16" t="n"/>
      <c r="F94" s="16" t="n"/>
      <c r="G94" s="16" t="n"/>
      <c r="H94" s="17" t="n"/>
      <c r="I94" s="17" t="n"/>
      <c r="J94" s="16" t="n"/>
      <c r="K94" s="16" t="n"/>
      <c r="L94" s="16" t="n"/>
      <c r="M94" s="17" t="n"/>
      <c r="N94" s="16" t="n"/>
      <c r="O94" s="16" t="n"/>
      <c r="P94" s="16" t="n"/>
      <c r="Q94" s="16" t="n"/>
      <c r="R94" s="18">
        <f>IF(H94="","",IF(I94="",H94+TA_RFI,MIN(I94,H94+TA_RFI)))</f>
        <v/>
      </c>
      <c r="S94" s="15">
        <f>IF(H94="","",IF(M94="",DATADATE,M94)-H94)</f>
        <v/>
      </c>
      <c r="T94" s="15">
        <f>IF(OR(R94="",M94&lt;&gt;""),"",IF(DATADATE&gt;R94,"OVERDUE",""))</f>
        <v/>
      </c>
      <c r="U94" s="15">
        <f>IF(OR(M94="",R94=""),"",IF(M94&lt;=R94,"On time","Late"))</f>
        <v/>
      </c>
      <c r="V94" s="16" t="n"/>
      <c r="W94" s="16" t="n"/>
    </row>
    <row r="95">
      <c r="A95" s="15">
        <f>IF(C95="","",PROJ&amp;"-"&amp;"RFI"&amp;"-"&amp;B95&amp;"-"&amp;TEXT(C95,"0000"))</f>
        <v/>
      </c>
      <c r="B95" s="16" t="n"/>
      <c r="C95" s="16" t="n"/>
      <c r="D95" s="16" t="n"/>
      <c r="E95" s="16" t="n"/>
      <c r="F95" s="16" t="n"/>
      <c r="G95" s="16" t="n"/>
      <c r="H95" s="17" t="n"/>
      <c r="I95" s="17" t="n"/>
      <c r="J95" s="16" t="n"/>
      <c r="K95" s="16" t="n"/>
      <c r="L95" s="16" t="n"/>
      <c r="M95" s="17" t="n"/>
      <c r="N95" s="16" t="n"/>
      <c r="O95" s="16" t="n"/>
      <c r="P95" s="16" t="n"/>
      <c r="Q95" s="16" t="n"/>
      <c r="R95" s="18">
        <f>IF(H95="","",IF(I95="",H95+TA_RFI,MIN(I95,H95+TA_RFI)))</f>
        <v/>
      </c>
      <c r="S95" s="15">
        <f>IF(H95="","",IF(M95="",DATADATE,M95)-H95)</f>
        <v/>
      </c>
      <c r="T95" s="15">
        <f>IF(OR(R95="",M95&lt;&gt;""),"",IF(DATADATE&gt;R95,"OVERDUE",""))</f>
        <v/>
      </c>
      <c r="U95" s="15">
        <f>IF(OR(M95="",R95=""),"",IF(M95&lt;=R95,"On time","Late"))</f>
        <v/>
      </c>
      <c r="V95" s="16" t="n"/>
      <c r="W95" s="16" t="n"/>
    </row>
    <row r="96">
      <c r="A96" s="15">
        <f>IF(C96="","",PROJ&amp;"-"&amp;"RFI"&amp;"-"&amp;B96&amp;"-"&amp;TEXT(C96,"0000"))</f>
        <v/>
      </c>
      <c r="B96" s="16" t="n"/>
      <c r="C96" s="16" t="n"/>
      <c r="D96" s="16" t="n"/>
      <c r="E96" s="16" t="n"/>
      <c r="F96" s="16" t="n"/>
      <c r="G96" s="16" t="n"/>
      <c r="H96" s="17" t="n"/>
      <c r="I96" s="17" t="n"/>
      <c r="J96" s="16" t="n"/>
      <c r="K96" s="16" t="n"/>
      <c r="L96" s="16" t="n"/>
      <c r="M96" s="17" t="n"/>
      <c r="N96" s="16" t="n"/>
      <c r="O96" s="16" t="n"/>
      <c r="P96" s="16" t="n"/>
      <c r="Q96" s="16" t="n"/>
      <c r="R96" s="18">
        <f>IF(H96="","",IF(I96="",H96+TA_RFI,MIN(I96,H96+TA_RFI)))</f>
        <v/>
      </c>
      <c r="S96" s="15">
        <f>IF(H96="","",IF(M96="",DATADATE,M96)-H96)</f>
        <v/>
      </c>
      <c r="T96" s="15">
        <f>IF(OR(R96="",M96&lt;&gt;""),"",IF(DATADATE&gt;R96,"OVERDUE",""))</f>
        <v/>
      </c>
      <c r="U96" s="15">
        <f>IF(OR(M96="",R96=""),"",IF(M96&lt;=R96,"On time","Late"))</f>
        <v/>
      </c>
      <c r="V96" s="16" t="n"/>
      <c r="W96" s="16" t="n"/>
    </row>
    <row r="97">
      <c r="A97" s="15">
        <f>IF(C97="","",PROJ&amp;"-"&amp;"RFI"&amp;"-"&amp;B97&amp;"-"&amp;TEXT(C97,"0000"))</f>
        <v/>
      </c>
      <c r="B97" s="16" t="n"/>
      <c r="C97" s="16" t="n"/>
      <c r="D97" s="16" t="n"/>
      <c r="E97" s="16" t="n"/>
      <c r="F97" s="16" t="n"/>
      <c r="G97" s="16" t="n"/>
      <c r="H97" s="17" t="n"/>
      <c r="I97" s="17" t="n"/>
      <c r="J97" s="16" t="n"/>
      <c r="K97" s="16" t="n"/>
      <c r="L97" s="16" t="n"/>
      <c r="M97" s="17" t="n"/>
      <c r="N97" s="16" t="n"/>
      <c r="O97" s="16" t="n"/>
      <c r="P97" s="16" t="n"/>
      <c r="Q97" s="16" t="n"/>
      <c r="R97" s="18">
        <f>IF(H97="","",IF(I97="",H97+TA_RFI,MIN(I97,H97+TA_RFI)))</f>
        <v/>
      </c>
      <c r="S97" s="15">
        <f>IF(H97="","",IF(M97="",DATADATE,M97)-H97)</f>
        <v/>
      </c>
      <c r="T97" s="15">
        <f>IF(OR(R97="",M97&lt;&gt;""),"",IF(DATADATE&gt;R97,"OVERDUE",""))</f>
        <v/>
      </c>
      <c r="U97" s="15">
        <f>IF(OR(M97="",R97=""),"",IF(M97&lt;=R97,"On time","Late"))</f>
        <v/>
      </c>
      <c r="V97" s="16" t="n"/>
      <c r="W97" s="16" t="n"/>
    </row>
    <row r="98">
      <c r="A98" s="15">
        <f>IF(C98="","",PROJ&amp;"-"&amp;"RFI"&amp;"-"&amp;B98&amp;"-"&amp;TEXT(C98,"0000"))</f>
        <v/>
      </c>
      <c r="B98" s="16" t="n"/>
      <c r="C98" s="16" t="n"/>
      <c r="D98" s="16" t="n"/>
      <c r="E98" s="16" t="n"/>
      <c r="F98" s="16" t="n"/>
      <c r="G98" s="16" t="n"/>
      <c r="H98" s="17" t="n"/>
      <c r="I98" s="17" t="n"/>
      <c r="J98" s="16" t="n"/>
      <c r="K98" s="16" t="n"/>
      <c r="L98" s="16" t="n"/>
      <c r="M98" s="17" t="n"/>
      <c r="N98" s="16" t="n"/>
      <c r="O98" s="16" t="n"/>
      <c r="P98" s="16" t="n"/>
      <c r="Q98" s="16" t="n"/>
      <c r="R98" s="18">
        <f>IF(H98="","",IF(I98="",H98+TA_RFI,MIN(I98,H98+TA_RFI)))</f>
        <v/>
      </c>
      <c r="S98" s="15">
        <f>IF(H98="","",IF(M98="",DATADATE,M98)-H98)</f>
        <v/>
      </c>
      <c r="T98" s="15">
        <f>IF(OR(R98="",M98&lt;&gt;""),"",IF(DATADATE&gt;R98,"OVERDUE",""))</f>
        <v/>
      </c>
      <c r="U98" s="15">
        <f>IF(OR(M98="",R98=""),"",IF(M98&lt;=R98,"On time","Late"))</f>
        <v/>
      </c>
      <c r="V98" s="16" t="n"/>
      <c r="W98" s="16" t="n"/>
    </row>
    <row r="99">
      <c r="A99" s="15">
        <f>IF(C99="","",PROJ&amp;"-"&amp;"RFI"&amp;"-"&amp;B99&amp;"-"&amp;TEXT(C99,"0000"))</f>
        <v/>
      </c>
      <c r="B99" s="16" t="n"/>
      <c r="C99" s="16" t="n"/>
      <c r="D99" s="16" t="n"/>
      <c r="E99" s="16" t="n"/>
      <c r="F99" s="16" t="n"/>
      <c r="G99" s="16" t="n"/>
      <c r="H99" s="17" t="n"/>
      <c r="I99" s="17" t="n"/>
      <c r="J99" s="16" t="n"/>
      <c r="K99" s="16" t="n"/>
      <c r="L99" s="16" t="n"/>
      <c r="M99" s="17" t="n"/>
      <c r="N99" s="16" t="n"/>
      <c r="O99" s="16" t="n"/>
      <c r="P99" s="16" t="n"/>
      <c r="Q99" s="16" t="n"/>
      <c r="R99" s="18">
        <f>IF(H99="","",IF(I99="",H99+TA_RFI,MIN(I99,H99+TA_RFI)))</f>
        <v/>
      </c>
      <c r="S99" s="15">
        <f>IF(H99="","",IF(M99="",DATADATE,M99)-H99)</f>
        <v/>
      </c>
      <c r="T99" s="15">
        <f>IF(OR(R99="",M99&lt;&gt;""),"",IF(DATADATE&gt;R99,"OVERDUE",""))</f>
        <v/>
      </c>
      <c r="U99" s="15">
        <f>IF(OR(M99="",R99=""),"",IF(M99&lt;=R99,"On time","Late"))</f>
        <v/>
      </c>
      <c r="V99" s="16" t="n"/>
      <c r="W99" s="16" t="n"/>
    </row>
    <row r="100">
      <c r="A100" s="15">
        <f>IF(C100="","",PROJ&amp;"-"&amp;"RFI"&amp;"-"&amp;B100&amp;"-"&amp;TEXT(C100,"0000"))</f>
        <v/>
      </c>
      <c r="B100" s="16" t="n"/>
      <c r="C100" s="16" t="n"/>
      <c r="D100" s="16" t="n"/>
      <c r="E100" s="16" t="n"/>
      <c r="F100" s="16" t="n"/>
      <c r="G100" s="16" t="n"/>
      <c r="H100" s="17" t="n"/>
      <c r="I100" s="17" t="n"/>
      <c r="J100" s="16" t="n"/>
      <c r="K100" s="16" t="n"/>
      <c r="L100" s="16" t="n"/>
      <c r="M100" s="17" t="n"/>
      <c r="N100" s="16" t="n"/>
      <c r="O100" s="16" t="n"/>
      <c r="P100" s="16" t="n"/>
      <c r="Q100" s="16" t="n"/>
      <c r="R100" s="18">
        <f>IF(H100="","",IF(I100="",H100+TA_RFI,MIN(I100,H100+TA_RFI)))</f>
        <v/>
      </c>
      <c r="S100" s="15">
        <f>IF(H100="","",IF(M100="",DATADATE,M100)-H100)</f>
        <v/>
      </c>
      <c r="T100" s="15">
        <f>IF(OR(R100="",M100&lt;&gt;""),"",IF(DATADATE&gt;R100,"OVERDUE",""))</f>
        <v/>
      </c>
      <c r="U100" s="15">
        <f>IF(OR(M100="",R100=""),"",IF(M100&lt;=R100,"On time","Late"))</f>
        <v/>
      </c>
      <c r="V100" s="16" t="n"/>
      <c r="W100" s="16" t="n"/>
    </row>
    <row r="101">
      <c r="A101" s="15">
        <f>IF(C101="","",PROJ&amp;"-"&amp;"RFI"&amp;"-"&amp;B101&amp;"-"&amp;TEXT(C101,"0000"))</f>
        <v/>
      </c>
      <c r="B101" s="16" t="n"/>
      <c r="C101" s="16" t="n"/>
      <c r="D101" s="16" t="n"/>
      <c r="E101" s="16" t="n"/>
      <c r="F101" s="16" t="n"/>
      <c r="G101" s="16" t="n"/>
      <c r="H101" s="17" t="n"/>
      <c r="I101" s="17" t="n"/>
      <c r="J101" s="16" t="n"/>
      <c r="K101" s="16" t="n"/>
      <c r="L101" s="16" t="n"/>
      <c r="M101" s="17" t="n"/>
      <c r="N101" s="16" t="n"/>
      <c r="O101" s="16" t="n"/>
      <c r="P101" s="16" t="n"/>
      <c r="Q101" s="16" t="n"/>
      <c r="R101" s="18">
        <f>IF(H101="","",IF(I101="",H101+TA_RFI,MIN(I101,H101+TA_RFI)))</f>
        <v/>
      </c>
      <c r="S101" s="15">
        <f>IF(H101="","",IF(M101="",DATADATE,M101)-H101)</f>
        <v/>
      </c>
      <c r="T101" s="15">
        <f>IF(OR(R101="",M101&lt;&gt;""),"",IF(DATADATE&gt;R101,"OVERDUE",""))</f>
        <v/>
      </c>
      <c r="U101" s="15">
        <f>IF(OR(M101="",R101=""),"",IF(M101&lt;=R101,"On time","Late"))</f>
        <v/>
      </c>
      <c r="V101" s="16" t="n"/>
      <c r="W101" s="16" t="n"/>
    </row>
    <row r="102">
      <c r="A102" s="15">
        <f>IF(C102="","",PROJ&amp;"-"&amp;"RFI"&amp;"-"&amp;B102&amp;"-"&amp;TEXT(C102,"0000"))</f>
        <v/>
      </c>
      <c r="B102" s="16" t="n"/>
      <c r="C102" s="16" t="n"/>
      <c r="D102" s="16" t="n"/>
      <c r="E102" s="16" t="n"/>
      <c r="F102" s="16" t="n"/>
      <c r="G102" s="16" t="n"/>
      <c r="H102" s="17" t="n"/>
      <c r="I102" s="17" t="n"/>
      <c r="J102" s="16" t="n"/>
      <c r="K102" s="16" t="n"/>
      <c r="L102" s="16" t="n"/>
      <c r="M102" s="17" t="n"/>
      <c r="N102" s="16" t="n"/>
      <c r="O102" s="16" t="n"/>
      <c r="P102" s="16" t="n"/>
      <c r="Q102" s="16" t="n"/>
      <c r="R102" s="18">
        <f>IF(H102="","",IF(I102="",H102+TA_RFI,MIN(I102,H102+TA_RFI)))</f>
        <v/>
      </c>
      <c r="S102" s="15">
        <f>IF(H102="","",IF(M102="",DATADATE,M102)-H102)</f>
        <v/>
      </c>
      <c r="T102" s="15">
        <f>IF(OR(R102="",M102&lt;&gt;""),"",IF(DATADATE&gt;R102,"OVERDUE",""))</f>
        <v/>
      </c>
      <c r="U102" s="15">
        <f>IF(OR(M102="",R102=""),"",IF(M102&lt;=R102,"On time","Late"))</f>
        <v/>
      </c>
      <c r="V102" s="16" t="n"/>
      <c r="W102" s="16" t="n"/>
    </row>
    <row r="103">
      <c r="A103" s="15">
        <f>IF(C103="","",PROJ&amp;"-"&amp;"RFI"&amp;"-"&amp;B103&amp;"-"&amp;TEXT(C103,"0000"))</f>
        <v/>
      </c>
      <c r="B103" s="16" t="n"/>
      <c r="C103" s="16" t="n"/>
      <c r="D103" s="16" t="n"/>
      <c r="E103" s="16" t="n"/>
      <c r="F103" s="16" t="n"/>
      <c r="G103" s="16" t="n"/>
      <c r="H103" s="17" t="n"/>
      <c r="I103" s="17" t="n"/>
      <c r="J103" s="16" t="n"/>
      <c r="K103" s="16" t="n"/>
      <c r="L103" s="16" t="n"/>
      <c r="M103" s="17" t="n"/>
      <c r="N103" s="16" t="n"/>
      <c r="O103" s="16" t="n"/>
      <c r="P103" s="16" t="n"/>
      <c r="Q103" s="16" t="n"/>
      <c r="R103" s="18">
        <f>IF(H103="","",IF(I103="",H103+TA_RFI,MIN(I103,H103+TA_RFI)))</f>
        <v/>
      </c>
      <c r="S103" s="15">
        <f>IF(H103="","",IF(M103="",DATADATE,M103)-H103)</f>
        <v/>
      </c>
      <c r="T103" s="15">
        <f>IF(OR(R103="",M103&lt;&gt;""),"",IF(DATADATE&gt;R103,"OVERDUE",""))</f>
        <v/>
      </c>
      <c r="U103" s="15">
        <f>IF(OR(M103="",R103=""),"",IF(M103&lt;=R103,"On time","Late"))</f>
        <v/>
      </c>
      <c r="V103" s="16" t="n"/>
      <c r="W103" s="16" t="n"/>
    </row>
    <row r="104">
      <c r="A104" s="15">
        <f>IF(C104="","",PROJ&amp;"-"&amp;"RFI"&amp;"-"&amp;B104&amp;"-"&amp;TEXT(C104,"0000"))</f>
        <v/>
      </c>
      <c r="B104" s="16" t="n"/>
      <c r="C104" s="16" t="n"/>
      <c r="D104" s="16" t="n"/>
      <c r="E104" s="16" t="n"/>
      <c r="F104" s="16" t="n"/>
      <c r="G104" s="16" t="n"/>
      <c r="H104" s="17" t="n"/>
      <c r="I104" s="17" t="n"/>
      <c r="J104" s="16" t="n"/>
      <c r="K104" s="16" t="n"/>
      <c r="L104" s="16" t="n"/>
      <c r="M104" s="17" t="n"/>
      <c r="N104" s="16" t="n"/>
      <c r="O104" s="16" t="n"/>
      <c r="P104" s="16" t="n"/>
      <c r="Q104" s="16" t="n"/>
      <c r="R104" s="18">
        <f>IF(H104="","",IF(I104="",H104+TA_RFI,MIN(I104,H104+TA_RFI)))</f>
        <v/>
      </c>
      <c r="S104" s="15">
        <f>IF(H104="","",IF(M104="",DATADATE,M104)-H104)</f>
        <v/>
      </c>
      <c r="T104" s="15">
        <f>IF(OR(R104="",M104&lt;&gt;""),"",IF(DATADATE&gt;R104,"OVERDUE",""))</f>
        <v/>
      </c>
      <c r="U104" s="15">
        <f>IF(OR(M104="",R104=""),"",IF(M104&lt;=R104,"On time","Late"))</f>
        <v/>
      </c>
      <c r="V104" s="16" t="n"/>
      <c r="W104" s="16" t="n"/>
    </row>
    <row r="105">
      <c r="A105" s="15">
        <f>IF(C105="","",PROJ&amp;"-"&amp;"RFI"&amp;"-"&amp;B105&amp;"-"&amp;TEXT(C105,"0000"))</f>
        <v/>
      </c>
      <c r="B105" s="16" t="n"/>
      <c r="C105" s="16" t="n"/>
      <c r="D105" s="16" t="n"/>
      <c r="E105" s="16" t="n"/>
      <c r="F105" s="16" t="n"/>
      <c r="G105" s="16" t="n"/>
      <c r="H105" s="17" t="n"/>
      <c r="I105" s="17" t="n"/>
      <c r="J105" s="16" t="n"/>
      <c r="K105" s="16" t="n"/>
      <c r="L105" s="16" t="n"/>
      <c r="M105" s="17" t="n"/>
      <c r="N105" s="16" t="n"/>
      <c r="O105" s="16" t="n"/>
      <c r="P105" s="16" t="n"/>
      <c r="Q105" s="16" t="n"/>
      <c r="R105" s="18">
        <f>IF(H105="","",IF(I105="",H105+TA_RFI,MIN(I105,H105+TA_RFI)))</f>
        <v/>
      </c>
      <c r="S105" s="15">
        <f>IF(H105="","",IF(M105="",DATADATE,M105)-H105)</f>
        <v/>
      </c>
      <c r="T105" s="15">
        <f>IF(OR(R105="",M105&lt;&gt;""),"",IF(DATADATE&gt;R105,"OVERDUE",""))</f>
        <v/>
      </c>
      <c r="U105" s="15">
        <f>IF(OR(M105="",R105=""),"",IF(M105&lt;=R105,"On time","Late"))</f>
        <v/>
      </c>
      <c r="V105" s="16" t="n"/>
      <c r="W105" s="16" t="n"/>
    </row>
    <row r="106">
      <c r="A106" s="15">
        <f>IF(C106="","",PROJ&amp;"-"&amp;"RFI"&amp;"-"&amp;B106&amp;"-"&amp;TEXT(C106,"0000"))</f>
        <v/>
      </c>
      <c r="B106" s="16" t="n"/>
      <c r="C106" s="16" t="n"/>
      <c r="D106" s="16" t="n"/>
      <c r="E106" s="16" t="n"/>
      <c r="F106" s="16" t="n"/>
      <c r="G106" s="16" t="n"/>
      <c r="H106" s="17" t="n"/>
      <c r="I106" s="17" t="n"/>
      <c r="J106" s="16" t="n"/>
      <c r="K106" s="16" t="n"/>
      <c r="L106" s="16" t="n"/>
      <c r="M106" s="17" t="n"/>
      <c r="N106" s="16" t="n"/>
      <c r="O106" s="16" t="n"/>
      <c r="P106" s="16" t="n"/>
      <c r="Q106" s="16" t="n"/>
      <c r="R106" s="18">
        <f>IF(H106="","",IF(I106="",H106+TA_RFI,MIN(I106,H106+TA_RFI)))</f>
        <v/>
      </c>
      <c r="S106" s="15">
        <f>IF(H106="","",IF(M106="",DATADATE,M106)-H106)</f>
        <v/>
      </c>
      <c r="T106" s="15">
        <f>IF(OR(R106="",M106&lt;&gt;""),"",IF(DATADATE&gt;R106,"OVERDUE",""))</f>
        <v/>
      </c>
      <c r="U106" s="15">
        <f>IF(OR(M106="",R106=""),"",IF(M106&lt;=R106,"On time","Late"))</f>
        <v/>
      </c>
      <c r="V106" s="16" t="n"/>
      <c r="W106" s="16" t="n"/>
    </row>
    <row r="107">
      <c r="A107" s="15">
        <f>IF(C107="","",PROJ&amp;"-"&amp;"RFI"&amp;"-"&amp;B107&amp;"-"&amp;TEXT(C107,"0000"))</f>
        <v/>
      </c>
      <c r="B107" s="16" t="n"/>
      <c r="C107" s="16" t="n"/>
      <c r="D107" s="16" t="n"/>
      <c r="E107" s="16" t="n"/>
      <c r="F107" s="16" t="n"/>
      <c r="G107" s="16" t="n"/>
      <c r="H107" s="17" t="n"/>
      <c r="I107" s="17" t="n"/>
      <c r="J107" s="16" t="n"/>
      <c r="K107" s="16" t="n"/>
      <c r="L107" s="16" t="n"/>
      <c r="M107" s="17" t="n"/>
      <c r="N107" s="16" t="n"/>
      <c r="O107" s="16" t="n"/>
      <c r="P107" s="16" t="n"/>
      <c r="Q107" s="16" t="n"/>
      <c r="R107" s="18">
        <f>IF(H107="","",IF(I107="",H107+TA_RFI,MIN(I107,H107+TA_RFI)))</f>
        <v/>
      </c>
      <c r="S107" s="15">
        <f>IF(H107="","",IF(M107="",DATADATE,M107)-H107)</f>
        <v/>
      </c>
      <c r="T107" s="15">
        <f>IF(OR(R107="",M107&lt;&gt;""),"",IF(DATADATE&gt;R107,"OVERDUE",""))</f>
        <v/>
      </c>
      <c r="U107" s="15">
        <f>IF(OR(M107="",R107=""),"",IF(M107&lt;=R107,"On time","Late"))</f>
        <v/>
      </c>
      <c r="V107" s="16" t="n"/>
      <c r="W107" s="16" t="n"/>
    </row>
    <row r="108">
      <c r="A108" s="15">
        <f>IF(C108="","",PROJ&amp;"-"&amp;"RFI"&amp;"-"&amp;B108&amp;"-"&amp;TEXT(C108,"0000"))</f>
        <v/>
      </c>
      <c r="B108" s="16" t="n"/>
      <c r="C108" s="16" t="n"/>
      <c r="D108" s="16" t="n"/>
      <c r="E108" s="16" t="n"/>
      <c r="F108" s="16" t="n"/>
      <c r="G108" s="16" t="n"/>
      <c r="H108" s="17" t="n"/>
      <c r="I108" s="17" t="n"/>
      <c r="J108" s="16" t="n"/>
      <c r="K108" s="16" t="n"/>
      <c r="L108" s="16" t="n"/>
      <c r="M108" s="17" t="n"/>
      <c r="N108" s="16" t="n"/>
      <c r="O108" s="16" t="n"/>
      <c r="P108" s="16" t="n"/>
      <c r="Q108" s="16" t="n"/>
      <c r="R108" s="18">
        <f>IF(H108="","",IF(I108="",H108+TA_RFI,MIN(I108,H108+TA_RFI)))</f>
        <v/>
      </c>
      <c r="S108" s="15">
        <f>IF(H108="","",IF(M108="",DATADATE,M108)-H108)</f>
        <v/>
      </c>
      <c r="T108" s="15">
        <f>IF(OR(R108="",M108&lt;&gt;""),"",IF(DATADATE&gt;R108,"OVERDUE",""))</f>
        <v/>
      </c>
      <c r="U108" s="15">
        <f>IF(OR(M108="",R108=""),"",IF(M108&lt;=R108,"On time","Late"))</f>
        <v/>
      </c>
      <c r="V108" s="16" t="n"/>
      <c r="W108" s="16" t="n"/>
    </row>
    <row r="109">
      <c r="A109" s="15">
        <f>IF(C109="","",PROJ&amp;"-"&amp;"RFI"&amp;"-"&amp;B109&amp;"-"&amp;TEXT(C109,"0000"))</f>
        <v/>
      </c>
      <c r="B109" s="16" t="n"/>
      <c r="C109" s="16" t="n"/>
      <c r="D109" s="16" t="n"/>
      <c r="E109" s="16" t="n"/>
      <c r="F109" s="16" t="n"/>
      <c r="G109" s="16" t="n"/>
      <c r="H109" s="17" t="n"/>
      <c r="I109" s="17" t="n"/>
      <c r="J109" s="16" t="n"/>
      <c r="K109" s="16" t="n"/>
      <c r="L109" s="16" t="n"/>
      <c r="M109" s="17" t="n"/>
      <c r="N109" s="16" t="n"/>
      <c r="O109" s="16" t="n"/>
      <c r="P109" s="16" t="n"/>
      <c r="Q109" s="16" t="n"/>
      <c r="R109" s="18">
        <f>IF(H109="","",IF(I109="",H109+TA_RFI,MIN(I109,H109+TA_RFI)))</f>
        <v/>
      </c>
      <c r="S109" s="15">
        <f>IF(H109="","",IF(M109="",DATADATE,M109)-H109)</f>
        <v/>
      </c>
      <c r="T109" s="15">
        <f>IF(OR(R109="",M109&lt;&gt;""),"",IF(DATADATE&gt;R109,"OVERDUE",""))</f>
        <v/>
      </c>
      <c r="U109" s="15">
        <f>IF(OR(M109="",R109=""),"",IF(M109&lt;=R109,"On time","Late"))</f>
        <v/>
      </c>
      <c r="V109" s="16" t="n"/>
      <c r="W109" s="16" t="n"/>
    </row>
    <row r="110">
      <c r="A110" s="15">
        <f>IF(C110="","",PROJ&amp;"-"&amp;"RFI"&amp;"-"&amp;B110&amp;"-"&amp;TEXT(C110,"0000"))</f>
        <v/>
      </c>
      <c r="B110" s="16" t="n"/>
      <c r="C110" s="16" t="n"/>
      <c r="D110" s="16" t="n"/>
      <c r="E110" s="16" t="n"/>
      <c r="F110" s="16" t="n"/>
      <c r="G110" s="16" t="n"/>
      <c r="H110" s="17" t="n"/>
      <c r="I110" s="17" t="n"/>
      <c r="J110" s="16" t="n"/>
      <c r="K110" s="16" t="n"/>
      <c r="L110" s="16" t="n"/>
      <c r="M110" s="17" t="n"/>
      <c r="N110" s="16" t="n"/>
      <c r="O110" s="16" t="n"/>
      <c r="P110" s="16" t="n"/>
      <c r="Q110" s="16" t="n"/>
      <c r="R110" s="18">
        <f>IF(H110="","",IF(I110="",H110+TA_RFI,MIN(I110,H110+TA_RFI)))</f>
        <v/>
      </c>
      <c r="S110" s="15">
        <f>IF(H110="","",IF(M110="",DATADATE,M110)-H110)</f>
        <v/>
      </c>
      <c r="T110" s="15">
        <f>IF(OR(R110="",M110&lt;&gt;""),"",IF(DATADATE&gt;R110,"OVERDUE",""))</f>
        <v/>
      </c>
      <c r="U110" s="15">
        <f>IF(OR(M110="",R110=""),"",IF(M110&lt;=R110,"On time","Late"))</f>
        <v/>
      </c>
      <c r="V110" s="16" t="n"/>
      <c r="W110" s="16" t="n"/>
    </row>
    <row r="111">
      <c r="A111" s="15">
        <f>IF(C111="","",PROJ&amp;"-"&amp;"RFI"&amp;"-"&amp;B111&amp;"-"&amp;TEXT(C111,"0000"))</f>
        <v/>
      </c>
      <c r="B111" s="16" t="n"/>
      <c r="C111" s="16" t="n"/>
      <c r="D111" s="16" t="n"/>
      <c r="E111" s="16" t="n"/>
      <c r="F111" s="16" t="n"/>
      <c r="G111" s="16" t="n"/>
      <c r="H111" s="17" t="n"/>
      <c r="I111" s="17" t="n"/>
      <c r="J111" s="16" t="n"/>
      <c r="K111" s="16" t="n"/>
      <c r="L111" s="16" t="n"/>
      <c r="M111" s="17" t="n"/>
      <c r="N111" s="16" t="n"/>
      <c r="O111" s="16" t="n"/>
      <c r="P111" s="16" t="n"/>
      <c r="Q111" s="16" t="n"/>
      <c r="R111" s="18">
        <f>IF(H111="","",IF(I111="",H111+TA_RFI,MIN(I111,H111+TA_RFI)))</f>
        <v/>
      </c>
      <c r="S111" s="15">
        <f>IF(H111="","",IF(M111="",DATADATE,M111)-H111)</f>
        <v/>
      </c>
      <c r="T111" s="15">
        <f>IF(OR(R111="",M111&lt;&gt;""),"",IF(DATADATE&gt;R111,"OVERDUE",""))</f>
        <v/>
      </c>
      <c r="U111" s="15">
        <f>IF(OR(M111="",R111=""),"",IF(M111&lt;=R111,"On time","Late"))</f>
        <v/>
      </c>
      <c r="V111" s="16" t="n"/>
      <c r="W111" s="16" t="n"/>
    </row>
    <row r="112">
      <c r="A112" s="15">
        <f>IF(C112="","",PROJ&amp;"-"&amp;"RFI"&amp;"-"&amp;B112&amp;"-"&amp;TEXT(C112,"0000"))</f>
        <v/>
      </c>
      <c r="B112" s="16" t="n"/>
      <c r="C112" s="16" t="n"/>
      <c r="D112" s="16" t="n"/>
      <c r="E112" s="16" t="n"/>
      <c r="F112" s="16" t="n"/>
      <c r="G112" s="16" t="n"/>
      <c r="H112" s="17" t="n"/>
      <c r="I112" s="17" t="n"/>
      <c r="J112" s="16" t="n"/>
      <c r="K112" s="16" t="n"/>
      <c r="L112" s="16" t="n"/>
      <c r="M112" s="17" t="n"/>
      <c r="N112" s="16" t="n"/>
      <c r="O112" s="16" t="n"/>
      <c r="P112" s="16" t="n"/>
      <c r="Q112" s="16" t="n"/>
      <c r="R112" s="18">
        <f>IF(H112="","",IF(I112="",H112+TA_RFI,MIN(I112,H112+TA_RFI)))</f>
        <v/>
      </c>
      <c r="S112" s="15">
        <f>IF(H112="","",IF(M112="",DATADATE,M112)-H112)</f>
        <v/>
      </c>
      <c r="T112" s="15">
        <f>IF(OR(R112="",M112&lt;&gt;""),"",IF(DATADATE&gt;R112,"OVERDUE",""))</f>
        <v/>
      </c>
      <c r="U112" s="15">
        <f>IF(OR(M112="",R112=""),"",IF(M112&lt;=R112,"On time","Late"))</f>
        <v/>
      </c>
      <c r="V112" s="16" t="n"/>
      <c r="W112" s="16" t="n"/>
    </row>
    <row r="113">
      <c r="A113" s="15">
        <f>IF(C113="","",PROJ&amp;"-"&amp;"RFI"&amp;"-"&amp;B113&amp;"-"&amp;TEXT(C113,"0000"))</f>
        <v/>
      </c>
      <c r="B113" s="16" t="n"/>
      <c r="C113" s="16" t="n"/>
      <c r="D113" s="16" t="n"/>
      <c r="E113" s="16" t="n"/>
      <c r="F113" s="16" t="n"/>
      <c r="G113" s="16" t="n"/>
      <c r="H113" s="17" t="n"/>
      <c r="I113" s="17" t="n"/>
      <c r="J113" s="16" t="n"/>
      <c r="K113" s="16" t="n"/>
      <c r="L113" s="16" t="n"/>
      <c r="M113" s="17" t="n"/>
      <c r="N113" s="16" t="n"/>
      <c r="O113" s="16" t="n"/>
      <c r="P113" s="16" t="n"/>
      <c r="Q113" s="16" t="n"/>
      <c r="R113" s="18">
        <f>IF(H113="","",IF(I113="",H113+TA_RFI,MIN(I113,H113+TA_RFI)))</f>
        <v/>
      </c>
      <c r="S113" s="15">
        <f>IF(H113="","",IF(M113="",DATADATE,M113)-H113)</f>
        <v/>
      </c>
      <c r="T113" s="15">
        <f>IF(OR(R113="",M113&lt;&gt;""),"",IF(DATADATE&gt;R113,"OVERDUE",""))</f>
        <v/>
      </c>
      <c r="U113" s="15">
        <f>IF(OR(M113="",R113=""),"",IF(M113&lt;=R113,"On time","Late"))</f>
        <v/>
      </c>
      <c r="V113" s="16" t="n"/>
      <c r="W113" s="16" t="n"/>
    </row>
    <row r="114">
      <c r="A114" s="15">
        <f>IF(C114="","",PROJ&amp;"-"&amp;"RFI"&amp;"-"&amp;B114&amp;"-"&amp;TEXT(C114,"0000"))</f>
        <v/>
      </c>
      <c r="B114" s="16" t="n"/>
      <c r="C114" s="16" t="n"/>
      <c r="D114" s="16" t="n"/>
      <c r="E114" s="16" t="n"/>
      <c r="F114" s="16" t="n"/>
      <c r="G114" s="16" t="n"/>
      <c r="H114" s="17" t="n"/>
      <c r="I114" s="17" t="n"/>
      <c r="J114" s="16" t="n"/>
      <c r="K114" s="16" t="n"/>
      <c r="L114" s="16" t="n"/>
      <c r="M114" s="17" t="n"/>
      <c r="N114" s="16" t="n"/>
      <c r="O114" s="16" t="n"/>
      <c r="P114" s="16" t="n"/>
      <c r="Q114" s="16" t="n"/>
      <c r="R114" s="18">
        <f>IF(H114="","",IF(I114="",H114+TA_RFI,MIN(I114,H114+TA_RFI)))</f>
        <v/>
      </c>
      <c r="S114" s="15">
        <f>IF(H114="","",IF(M114="",DATADATE,M114)-H114)</f>
        <v/>
      </c>
      <c r="T114" s="15">
        <f>IF(OR(R114="",M114&lt;&gt;""),"",IF(DATADATE&gt;R114,"OVERDUE",""))</f>
        <v/>
      </c>
      <c r="U114" s="15">
        <f>IF(OR(M114="",R114=""),"",IF(M114&lt;=R114,"On time","Late"))</f>
        <v/>
      </c>
      <c r="V114" s="16" t="n"/>
      <c r="W114" s="16" t="n"/>
    </row>
    <row r="115">
      <c r="A115" s="15">
        <f>IF(C115="","",PROJ&amp;"-"&amp;"RFI"&amp;"-"&amp;B115&amp;"-"&amp;TEXT(C115,"0000"))</f>
        <v/>
      </c>
      <c r="B115" s="16" t="n"/>
      <c r="C115" s="16" t="n"/>
      <c r="D115" s="16" t="n"/>
      <c r="E115" s="16" t="n"/>
      <c r="F115" s="16" t="n"/>
      <c r="G115" s="16" t="n"/>
      <c r="H115" s="17" t="n"/>
      <c r="I115" s="17" t="n"/>
      <c r="J115" s="16" t="n"/>
      <c r="K115" s="16" t="n"/>
      <c r="L115" s="16" t="n"/>
      <c r="M115" s="17" t="n"/>
      <c r="N115" s="16" t="n"/>
      <c r="O115" s="16" t="n"/>
      <c r="P115" s="16" t="n"/>
      <c r="Q115" s="16" t="n"/>
      <c r="R115" s="18">
        <f>IF(H115="","",IF(I115="",H115+TA_RFI,MIN(I115,H115+TA_RFI)))</f>
        <v/>
      </c>
      <c r="S115" s="15">
        <f>IF(H115="","",IF(M115="",DATADATE,M115)-H115)</f>
        <v/>
      </c>
      <c r="T115" s="15">
        <f>IF(OR(R115="",M115&lt;&gt;""),"",IF(DATADATE&gt;R115,"OVERDUE",""))</f>
        <v/>
      </c>
      <c r="U115" s="15">
        <f>IF(OR(M115="",R115=""),"",IF(M115&lt;=R115,"On time","Late"))</f>
        <v/>
      </c>
      <c r="V115" s="16" t="n"/>
      <c r="W115" s="16" t="n"/>
    </row>
    <row r="116">
      <c r="A116" s="15">
        <f>IF(C116="","",PROJ&amp;"-"&amp;"RFI"&amp;"-"&amp;B116&amp;"-"&amp;TEXT(C116,"0000"))</f>
        <v/>
      </c>
      <c r="B116" s="16" t="n"/>
      <c r="C116" s="16" t="n"/>
      <c r="D116" s="16" t="n"/>
      <c r="E116" s="16" t="n"/>
      <c r="F116" s="16" t="n"/>
      <c r="G116" s="16" t="n"/>
      <c r="H116" s="17" t="n"/>
      <c r="I116" s="17" t="n"/>
      <c r="J116" s="16" t="n"/>
      <c r="K116" s="16" t="n"/>
      <c r="L116" s="16" t="n"/>
      <c r="M116" s="17" t="n"/>
      <c r="N116" s="16" t="n"/>
      <c r="O116" s="16" t="n"/>
      <c r="P116" s="16" t="n"/>
      <c r="Q116" s="16" t="n"/>
      <c r="R116" s="18">
        <f>IF(H116="","",IF(I116="",H116+TA_RFI,MIN(I116,H116+TA_RFI)))</f>
        <v/>
      </c>
      <c r="S116" s="15">
        <f>IF(H116="","",IF(M116="",DATADATE,M116)-H116)</f>
        <v/>
      </c>
      <c r="T116" s="15">
        <f>IF(OR(R116="",M116&lt;&gt;""),"",IF(DATADATE&gt;R116,"OVERDUE",""))</f>
        <v/>
      </c>
      <c r="U116" s="15">
        <f>IF(OR(M116="",R116=""),"",IF(M116&lt;=R116,"On time","Late"))</f>
        <v/>
      </c>
      <c r="V116" s="16" t="n"/>
      <c r="W116" s="16" t="n"/>
    </row>
    <row r="117">
      <c r="A117" s="15">
        <f>IF(C117="","",PROJ&amp;"-"&amp;"RFI"&amp;"-"&amp;B117&amp;"-"&amp;TEXT(C117,"0000"))</f>
        <v/>
      </c>
      <c r="B117" s="16" t="n"/>
      <c r="C117" s="16" t="n"/>
      <c r="D117" s="16" t="n"/>
      <c r="E117" s="16" t="n"/>
      <c r="F117" s="16" t="n"/>
      <c r="G117" s="16" t="n"/>
      <c r="H117" s="17" t="n"/>
      <c r="I117" s="17" t="n"/>
      <c r="J117" s="16" t="n"/>
      <c r="K117" s="16" t="n"/>
      <c r="L117" s="16" t="n"/>
      <c r="M117" s="17" t="n"/>
      <c r="N117" s="16" t="n"/>
      <c r="O117" s="16" t="n"/>
      <c r="P117" s="16" t="n"/>
      <c r="Q117" s="16" t="n"/>
      <c r="R117" s="18">
        <f>IF(H117="","",IF(I117="",H117+TA_RFI,MIN(I117,H117+TA_RFI)))</f>
        <v/>
      </c>
      <c r="S117" s="15">
        <f>IF(H117="","",IF(M117="",DATADATE,M117)-H117)</f>
        <v/>
      </c>
      <c r="T117" s="15">
        <f>IF(OR(R117="",M117&lt;&gt;""),"",IF(DATADATE&gt;R117,"OVERDUE",""))</f>
        <v/>
      </c>
      <c r="U117" s="15">
        <f>IF(OR(M117="",R117=""),"",IF(M117&lt;=R117,"On time","Late"))</f>
        <v/>
      </c>
      <c r="V117" s="16" t="n"/>
      <c r="W117" s="16" t="n"/>
    </row>
    <row r="118">
      <c r="A118" s="15">
        <f>IF(C118="","",PROJ&amp;"-"&amp;"RFI"&amp;"-"&amp;B118&amp;"-"&amp;TEXT(C118,"0000"))</f>
        <v/>
      </c>
      <c r="B118" s="16" t="n"/>
      <c r="C118" s="16" t="n"/>
      <c r="D118" s="16" t="n"/>
      <c r="E118" s="16" t="n"/>
      <c r="F118" s="16" t="n"/>
      <c r="G118" s="16" t="n"/>
      <c r="H118" s="17" t="n"/>
      <c r="I118" s="17" t="n"/>
      <c r="J118" s="16" t="n"/>
      <c r="K118" s="16" t="n"/>
      <c r="L118" s="16" t="n"/>
      <c r="M118" s="17" t="n"/>
      <c r="N118" s="16" t="n"/>
      <c r="O118" s="16" t="n"/>
      <c r="P118" s="16" t="n"/>
      <c r="Q118" s="16" t="n"/>
      <c r="R118" s="18">
        <f>IF(H118="","",IF(I118="",H118+TA_RFI,MIN(I118,H118+TA_RFI)))</f>
        <v/>
      </c>
      <c r="S118" s="15">
        <f>IF(H118="","",IF(M118="",DATADATE,M118)-H118)</f>
        <v/>
      </c>
      <c r="T118" s="15">
        <f>IF(OR(R118="",M118&lt;&gt;""),"",IF(DATADATE&gt;R118,"OVERDUE",""))</f>
        <v/>
      </c>
      <c r="U118" s="15">
        <f>IF(OR(M118="",R118=""),"",IF(M118&lt;=R118,"On time","Late"))</f>
        <v/>
      </c>
      <c r="V118" s="16" t="n"/>
      <c r="W118" s="16" t="n"/>
    </row>
    <row r="119">
      <c r="A119" s="15">
        <f>IF(C119="","",PROJ&amp;"-"&amp;"RFI"&amp;"-"&amp;B119&amp;"-"&amp;TEXT(C119,"0000"))</f>
        <v/>
      </c>
      <c r="B119" s="16" t="n"/>
      <c r="C119" s="16" t="n"/>
      <c r="D119" s="16" t="n"/>
      <c r="E119" s="16" t="n"/>
      <c r="F119" s="16" t="n"/>
      <c r="G119" s="16" t="n"/>
      <c r="H119" s="17" t="n"/>
      <c r="I119" s="17" t="n"/>
      <c r="J119" s="16" t="n"/>
      <c r="K119" s="16" t="n"/>
      <c r="L119" s="16" t="n"/>
      <c r="M119" s="17" t="n"/>
      <c r="N119" s="16" t="n"/>
      <c r="O119" s="16" t="n"/>
      <c r="P119" s="16" t="n"/>
      <c r="Q119" s="16" t="n"/>
      <c r="R119" s="18">
        <f>IF(H119="","",IF(I119="",H119+TA_RFI,MIN(I119,H119+TA_RFI)))</f>
        <v/>
      </c>
      <c r="S119" s="15">
        <f>IF(H119="","",IF(M119="",DATADATE,M119)-H119)</f>
        <v/>
      </c>
      <c r="T119" s="15">
        <f>IF(OR(R119="",M119&lt;&gt;""),"",IF(DATADATE&gt;R119,"OVERDUE",""))</f>
        <v/>
      </c>
      <c r="U119" s="15">
        <f>IF(OR(M119="",R119=""),"",IF(M119&lt;=R119,"On time","Late"))</f>
        <v/>
      </c>
      <c r="V119" s="16" t="n"/>
      <c r="W119" s="16" t="n"/>
    </row>
    <row r="120">
      <c r="A120" s="15">
        <f>IF(C120="","",PROJ&amp;"-"&amp;"RFI"&amp;"-"&amp;B120&amp;"-"&amp;TEXT(C120,"0000"))</f>
        <v/>
      </c>
      <c r="B120" s="16" t="n"/>
      <c r="C120" s="16" t="n"/>
      <c r="D120" s="16" t="n"/>
      <c r="E120" s="16" t="n"/>
      <c r="F120" s="16" t="n"/>
      <c r="G120" s="16" t="n"/>
      <c r="H120" s="17" t="n"/>
      <c r="I120" s="17" t="n"/>
      <c r="J120" s="16" t="n"/>
      <c r="K120" s="16" t="n"/>
      <c r="L120" s="16" t="n"/>
      <c r="M120" s="17" t="n"/>
      <c r="N120" s="16" t="n"/>
      <c r="O120" s="16" t="n"/>
      <c r="P120" s="16" t="n"/>
      <c r="Q120" s="16" t="n"/>
      <c r="R120" s="18">
        <f>IF(H120="","",IF(I120="",H120+TA_RFI,MIN(I120,H120+TA_RFI)))</f>
        <v/>
      </c>
      <c r="S120" s="15">
        <f>IF(H120="","",IF(M120="",DATADATE,M120)-H120)</f>
        <v/>
      </c>
      <c r="T120" s="15">
        <f>IF(OR(R120="",M120&lt;&gt;""),"",IF(DATADATE&gt;R120,"OVERDUE",""))</f>
        <v/>
      </c>
      <c r="U120" s="15">
        <f>IF(OR(M120="",R120=""),"",IF(M120&lt;=R120,"On time","Late"))</f>
        <v/>
      </c>
      <c r="V120" s="16" t="n"/>
      <c r="W120" s="16" t="n"/>
    </row>
    <row r="121">
      <c r="A121" s="15">
        <f>IF(C121="","",PROJ&amp;"-"&amp;"RFI"&amp;"-"&amp;B121&amp;"-"&amp;TEXT(C121,"0000"))</f>
        <v/>
      </c>
      <c r="B121" s="16" t="n"/>
      <c r="C121" s="16" t="n"/>
      <c r="D121" s="16" t="n"/>
      <c r="E121" s="16" t="n"/>
      <c r="F121" s="16" t="n"/>
      <c r="G121" s="16" t="n"/>
      <c r="H121" s="17" t="n"/>
      <c r="I121" s="17" t="n"/>
      <c r="J121" s="16" t="n"/>
      <c r="K121" s="16" t="n"/>
      <c r="L121" s="16" t="n"/>
      <c r="M121" s="17" t="n"/>
      <c r="N121" s="16" t="n"/>
      <c r="O121" s="16" t="n"/>
      <c r="P121" s="16" t="n"/>
      <c r="Q121" s="16" t="n"/>
      <c r="R121" s="18">
        <f>IF(H121="","",IF(I121="",H121+TA_RFI,MIN(I121,H121+TA_RFI)))</f>
        <v/>
      </c>
      <c r="S121" s="15">
        <f>IF(H121="","",IF(M121="",DATADATE,M121)-H121)</f>
        <v/>
      </c>
      <c r="T121" s="15">
        <f>IF(OR(R121="",M121&lt;&gt;""),"",IF(DATADATE&gt;R121,"OVERDUE",""))</f>
        <v/>
      </c>
      <c r="U121" s="15">
        <f>IF(OR(M121="",R121=""),"",IF(M121&lt;=R121,"On time","Late"))</f>
        <v/>
      </c>
      <c r="V121" s="16" t="n"/>
      <c r="W121" s="16" t="n"/>
    </row>
    <row r="122">
      <c r="A122" s="15">
        <f>IF(C122="","",PROJ&amp;"-"&amp;"RFI"&amp;"-"&amp;B122&amp;"-"&amp;TEXT(C122,"0000"))</f>
        <v/>
      </c>
      <c r="B122" s="16" t="n"/>
      <c r="C122" s="16" t="n"/>
      <c r="D122" s="16" t="n"/>
      <c r="E122" s="16" t="n"/>
      <c r="F122" s="16" t="n"/>
      <c r="G122" s="16" t="n"/>
      <c r="H122" s="17" t="n"/>
      <c r="I122" s="17" t="n"/>
      <c r="J122" s="16" t="n"/>
      <c r="K122" s="16" t="n"/>
      <c r="L122" s="16" t="n"/>
      <c r="M122" s="17" t="n"/>
      <c r="N122" s="16" t="n"/>
      <c r="O122" s="16" t="n"/>
      <c r="P122" s="16" t="n"/>
      <c r="Q122" s="16" t="n"/>
      <c r="R122" s="18">
        <f>IF(H122="","",IF(I122="",H122+TA_RFI,MIN(I122,H122+TA_RFI)))</f>
        <v/>
      </c>
      <c r="S122" s="15">
        <f>IF(H122="","",IF(M122="",DATADATE,M122)-H122)</f>
        <v/>
      </c>
      <c r="T122" s="15">
        <f>IF(OR(R122="",M122&lt;&gt;""),"",IF(DATADATE&gt;R122,"OVERDUE",""))</f>
        <v/>
      </c>
      <c r="U122" s="15">
        <f>IF(OR(M122="",R122=""),"",IF(M122&lt;=R122,"On time","Late"))</f>
        <v/>
      </c>
      <c r="V122" s="16" t="n"/>
      <c r="W122" s="16" t="n"/>
    </row>
    <row r="123">
      <c r="A123" s="15">
        <f>IF(C123="","",PROJ&amp;"-"&amp;"RFI"&amp;"-"&amp;B123&amp;"-"&amp;TEXT(C123,"0000"))</f>
        <v/>
      </c>
      <c r="B123" s="16" t="n"/>
      <c r="C123" s="16" t="n"/>
      <c r="D123" s="16" t="n"/>
      <c r="E123" s="16" t="n"/>
      <c r="F123" s="16" t="n"/>
      <c r="G123" s="16" t="n"/>
      <c r="H123" s="17" t="n"/>
      <c r="I123" s="17" t="n"/>
      <c r="J123" s="16" t="n"/>
      <c r="K123" s="16" t="n"/>
      <c r="L123" s="16" t="n"/>
      <c r="M123" s="17" t="n"/>
      <c r="N123" s="16" t="n"/>
      <c r="O123" s="16" t="n"/>
      <c r="P123" s="16" t="n"/>
      <c r="Q123" s="16" t="n"/>
      <c r="R123" s="18">
        <f>IF(H123="","",IF(I123="",H123+TA_RFI,MIN(I123,H123+TA_RFI)))</f>
        <v/>
      </c>
      <c r="S123" s="15">
        <f>IF(H123="","",IF(M123="",DATADATE,M123)-H123)</f>
        <v/>
      </c>
      <c r="T123" s="15">
        <f>IF(OR(R123="",M123&lt;&gt;""),"",IF(DATADATE&gt;R123,"OVERDUE",""))</f>
        <v/>
      </c>
      <c r="U123" s="15">
        <f>IF(OR(M123="",R123=""),"",IF(M123&lt;=R123,"On time","Late"))</f>
        <v/>
      </c>
      <c r="V123" s="16" t="n"/>
      <c r="W123" s="16" t="n"/>
    </row>
    <row r="124">
      <c r="A124" s="15">
        <f>IF(C124="","",PROJ&amp;"-"&amp;"RFI"&amp;"-"&amp;B124&amp;"-"&amp;TEXT(C124,"0000"))</f>
        <v/>
      </c>
      <c r="B124" s="16" t="n"/>
      <c r="C124" s="16" t="n"/>
      <c r="D124" s="16" t="n"/>
      <c r="E124" s="16" t="n"/>
      <c r="F124" s="16" t="n"/>
      <c r="G124" s="16" t="n"/>
      <c r="H124" s="17" t="n"/>
      <c r="I124" s="17" t="n"/>
      <c r="J124" s="16" t="n"/>
      <c r="K124" s="16" t="n"/>
      <c r="L124" s="16" t="n"/>
      <c r="M124" s="17" t="n"/>
      <c r="N124" s="16" t="n"/>
      <c r="O124" s="16" t="n"/>
      <c r="P124" s="16" t="n"/>
      <c r="Q124" s="16" t="n"/>
      <c r="R124" s="18">
        <f>IF(H124="","",IF(I124="",H124+TA_RFI,MIN(I124,H124+TA_RFI)))</f>
        <v/>
      </c>
      <c r="S124" s="15">
        <f>IF(H124="","",IF(M124="",DATADATE,M124)-H124)</f>
        <v/>
      </c>
      <c r="T124" s="15">
        <f>IF(OR(R124="",M124&lt;&gt;""),"",IF(DATADATE&gt;R124,"OVERDUE",""))</f>
        <v/>
      </c>
      <c r="U124" s="15">
        <f>IF(OR(M124="",R124=""),"",IF(M124&lt;=R124,"On time","Late"))</f>
        <v/>
      </c>
      <c r="V124" s="16" t="n"/>
      <c r="W124" s="16" t="n"/>
    </row>
    <row r="125">
      <c r="A125" s="15">
        <f>IF(C125="","",PROJ&amp;"-"&amp;"RFI"&amp;"-"&amp;B125&amp;"-"&amp;TEXT(C125,"0000"))</f>
        <v/>
      </c>
      <c r="B125" s="16" t="n"/>
      <c r="C125" s="16" t="n"/>
      <c r="D125" s="16" t="n"/>
      <c r="E125" s="16" t="n"/>
      <c r="F125" s="16" t="n"/>
      <c r="G125" s="16" t="n"/>
      <c r="H125" s="17" t="n"/>
      <c r="I125" s="17" t="n"/>
      <c r="J125" s="16" t="n"/>
      <c r="K125" s="16" t="n"/>
      <c r="L125" s="16" t="n"/>
      <c r="M125" s="17" t="n"/>
      <c r="N125" s="16" t="n"/>
      <c r="O125" s="16" t="n"/>
      <c r="P125" s="16" t="n"/>
      <c r="Q125" s="16" t="n"/>
      <c r="R125" s="18">
        <f>IF(H125="","",IF(I125="",H125+TA_RFI,MIN(I125,H125+TA_RFI)))</f>
        <v/>
      </c>
      <c r="S125" s="15">
        <f>IF(H125="","",IF(M125="",DATADATE,M125)-H125)</f>
        <v/>
      </c>
      <c r="T125" s="15">
        <f>IF(OR(R125="",M125&lt;&gt;""),"",IF(DATADATE&gt;R125,"OVERDUE",""))</f>
        <v/>
      </c>
      <c r="U125" s="15">
        <f>IF(OR(M125="",R125=""),"",IF(M125&lt;=R125,"On time","Late"))</f>
        <v/>
      </c>
      <c r="V125" s="16" t="n"/>
      <c r="W125" s="16" t="n"/>
    </row>
    <row r="126">
      <c r="A126" s="15">
        <f>IF(C126="","",PROJ&amp;"-"&amp;"RFI"&amp;"-"&amp;B126&amp;"-"&amp;TEXT(C126,"0000"))</f>
        <v/>
      </c>
      <c r="B126" s="16" t="n"/>
      <c r="C126" s="16" t="n"/>
      <c r="D126" s="16" t="n"/>
      <c r="E126" s="16" t="n"/>
      <c r="F126" s="16" t="n"/>
      <c r="G126" s="16" t="n"/>
      <c r="H126" s="17" t="n"/>
      <c r="I126" s="17" t="n"/>
      <c r="J126" s="16" t="n"/>
      <c r="K126" s="16" t="n"/>
      <c r="L126" s="16" t="n"/>
      <c r="M126" s="17" t="n"/>
      <c r="N126" s="16" t="n"/>
      <c r="O126" s="16" t="n"/>
      <c r="P126" s="16" t="n"/>
      <c r="Q126" s="16" t="n"/>
      <c r="R126" s="18">
        <f>IF(H126="","",IF(I126="",H126+TA_RFI,MIN(I126,H126+TA_RFI)))</f>
        <v/>
      </c>
      <c r="S126" s="15">
        <f>IF(H126="","",IF(M126="",DATADATE,M126)-H126)</f>
        <v/>
      </c>
      <c r="T126" s="15">
        <f>IF(OR(R126="",M126&lt;&gt;""),"",IF(DATADATE&gt;R126,"OVERDUE",""))</f>
        <v/>
      </c>
      <c r="U126" s="15">
        <f>IF(OR(M126="",R126=""),"",IF(M126&lt;=R126,"On time","Late"))</f>
        <v/>
      </c>
      <c r="V126" s="16" t="n"/>
      <c r="W126" s="16" t="n"/>
    </row>
    <row r="127">
      <c r="A127" s="15">
        <f>IF(C127="","",PROJ&amp;"-"&amp;"RFI"&amp;"-"&amp;B127&amp;"-"&amp;TEXT(C127,"0000"))</f>
        <v/>
      </c>
      <c r="B127" s="16" t="n"/>
      <c r="C127" s="16" t="n"/>
      <c r="D127" s="16" t="n"/>
      <c r="E127" s="16" t="n"/>
      <c r="F127" s="16" t="n"/>
      <c r="G127" s="16" t="n"/>
      <c r="H127" s="17" t="n"/>
      <c r="I127" s="17" t="n"/>
      <c r="J127" s="16" t="n"/>
      <c r="K127" s="16" t="n"/>
      <c r="L127" s="16" t="n"/>
      <c r="M127" s="17" t="n"/>
      <c r="N127" s="16" t="n"/>
      <c r="O127" s="16" t="n"/>
      <c r="P127" s="16" t="n"/>
      <c r="Q127" s="16" t="n"/>
      <c r="R127" s="18">
        <f>IF(H127="","",IF(I127="",H127+TA_RFI,MIN(I127,H127+TA_RFI)))</f>
        <v/>
      </c>
      <c r="S127" s="15">
        <f>IF(H127="","",IF(M127="",DATADATE,M127)-H127)</f>
        <v/>
      </c>
      <c r="T127" s="15">
        <f>IF(OR(R127="",M127&lt;&gt;""),"",IF(DATADATE&gt;R127,"OVERDUE",""))</f>
        <v/>
      </c>
      <c r="U127" s="15">
        <f>IF(OR(M127="",R127=""),"",IF(M127&lt;=R127,"On time","Late"))</f>
        <v/>
      </c>
      <c r="V127" s="16" t="n"/>
      <c r="W127" s="16" t="n"/>
    </row>
    <row r="128">
      <c r="A128" s="15">
        <f>IF(C128="","",PROJ&amp;"-"&amp;"RFI"&amp;"-"&amp;B128&amp;"-"&amp;TEXT(C128,"0000"))</f>
        <v/>
      </c>
      <c r="B128" s="16" t="n"/>
      <c r="C128" s="16" t="n"/>
      <c r="D128" s="16" t="n"/>
      <c r="E128" s="16" t="n"/>
      <c r="F128" s="16" t="n"/>
      <c r="G128" s="16" t="n"/>
      <c r="H128" s="17" t="n"/>
      <c r="I128" s="17" t="n"/>
      <c r="J128" s="16" t="n"/>
      <c r="K128" s="16" t="n"/>
      <c r="L128" s="16" t="n"/>
      <c r="M128" s="17" t="n"/>
      <c r="N128" s="16" t="n"/>
      <c r="O128" s="16" t="n"/>
      <c r="P128" s="16" t="n"/>
      <c r="Q128" s="16" t="n"/>
      <c r="R128" s="18">
        <f>IF(H128="","",IF(I128="",H128+TA_RFI,MIN(I128,H128+TA_RFI)))</f>
        <v/>
      </c>
      <c r="S128" s="15">
        <f>IF(H128="","",IF(M128="",DATADATE,M128)-H128)</f>
        <v/>
      </c>
      <c r="T128" s="15">
        <f>IF(OR(R128="",M128&lt;&gt;""),"",IF(DATADATE&gt;R128,"OVERDUE",""))</f>
        <v/>
      </c>
      <c r="U128" s="15">
        <f>IF(OR(M128="",R128=""),"",IF(M128&lt;=R128,"On time","Late"))</f>
        <v/>
      </c>
      <c r="V128" s="16" t="n"/>
      <c r="W128" s="16" t="n"/>
    </row>
    <row r="129">
      <c r="A129" s="15">
        <f>IF(C129="","",PROJ&amp;"-"&amp;"RFI"&amp;"-"&amp;B129&amp;"-"&amp;TEXT(C129,"0000"))</f>
        <v/>
      </c>
      <c r="B129" s="16" t="n"/>
      <c r="C129" s="16" t="n"/>
      <c r="D129" s="16" t="n"/>
      <c r="E129" s="16" t="n"/>
      <c r="F129" s="16" t="n"/>
      <c r="G129" s="16" t="n"/>
      <c r="H129" s="17" t="n"/>
      <c r="I129" s="17" t="n"/>
      <c r="J129" s="16" t="n"/>
      <c r="K129" s="16" t="n"/>
      <c r="L129" s="16" t="n"/>
      <c r="M129" s="17" t="n"/>
      <c r="N129" s="16" t="n"/>
      <c r="O129" s="16" t="n"/>
      <c r="P129" s="16" t="n"/>
      <c r="Q129" s="16" t="n"/>
      <c r="R129" s="18">
        <f>IF(H129="","",IF(I129="",H129+TA_RFI,MIN(I129,H129+TA_RFI)))</f>
        <v/>
      </c>
      <c r="S129" s="15">
        <f>IF(H129="","",IF(M129="",DATADATE,M129)-H129)</f>
        <v/>
      </c>
      <c r="T129" s="15">
        <f>IF(OR(R129="",M129&lt;&gt;""),"",IF(DATADATE&gt;R129,"OVERDUE",""))</f>
        <v/>
      </c>
      <c r="U129" s="15">
        <f>IF(OR(M129="",R129=""),"",IF(M129&lt;=R129,"On time","Late"))</f>
        <v/>
      </c>
      <c r="V129" s="16" t="n"/>
      <c r="W129" s="16" t="n"/>
    </row>
    <row r="130">
      <c r="A130" s="15">
        <f>IF(C130="","",PROJ&amp;"-"&amp;"RFI"&amp;"-"&amp;B130&amp;"-"&amp;TEXT(C130,"0000"))</f>
        <v/>
      </c>
      <c r="B130" s="16" t="n"/>
      <c r="C130" s="16" t="n"/>
      <c r="D130" s="16" t="n"/>
      <c r="E130" s="16" t="n"/>
      <c r="F130" s="16" t="n"/>
      <c r="G130" s="16" t="n"/>
      <c r="H130" s="17" t="n"/>
      <c r="I130" s="17" t="n"/>
      <c r="J130" s="16" t="n"/>
      <c r="K130" s="16" t="n"/>
      <c r="L130" s="16" t="n"/>
      <c r="M130" s="17" t="n"/>
      <c r="N130" s="16" t="n"/>
      <c r="O130" s="16" t="n"/>
      <c r="P130" s="16" t="n"/>
      <c r="Q130" s="16" t="n"/>
      <c r="R130" s="18">
        <f>IF(H130="","",IF(I130="",H130+TA_RFI,MIN(I130,H130+TA_RFI)))</f>
        <v/>
      </c>
      <c r="S130" s="15">
        <f>IF(H130="","",IF(M130="",DATADATE,M130)-H130)</f>
        <v/>
      </c>
      <c r="T130" s="15">
        <f>IF(OR(R130="",M130&lt;&gt;""),"",IF(DATADATE&gt;R130,"OVERDUE",""))</f>
        <v/>
      </c>
      <c r="U130" s="15">
        <f>IF(OR(M130="",R130=""),"",IF(M130&lt;=R130,"On time","Late"))</f>
        <v/>
      </c>
      <c r="V130" s="16" t="n"/>
      <c r="W130" s="16" t="n"/>
    </row>
    <row r="131">
      <c r="A131" s="15">
        <f>IF(C131="","",PROJ&amp;"-"&amp;"RFI"&amp;"-"&amp;B131&amp;"-"&amp;TEXT(C131,"0000"))</f>
        <v/>
      </c>
      <c r="B131" s="16" t="n"/>
      <c r="C131" s="16" t="n"/>
      <c r="D131" s="16" t="n"/>
      <c r="E131" s="16" t="n"/>
      <c r="F131" s="16" t="n"/>
      <c r="G131" s="16" t="n"/>
      <c r="H131" s="17" t="n"/>
      <c r="I131" s="17" t="n"/>
      <c r="J131" s="16" t="n"/>
      <c r="K131" s="16" t="n"/>
      <c r="L131" s="16" t="n"/>
      <c r="M131" s="17" t="n"/>
      <c r="N131" s="16" t="n"/>
      <c r="O131" s="16" t="n"/>
      <c r="P131" s="16" t="n"/>
      <c r="Q131" s="16" t="n"/>
      <c r="R131" s="18">
        <f>IF(H131="","",IF(I131="",H131+TA_RFI,MIN(I131,H131+TA_RFI)))</f>
        <v/>
      </c>
      <c r="S131" s="15">
        <f>IF(H131="","",IF(M131="",DATADATE,M131)-H131)</f>
        <v/>
      </c>
      <c r="T131" s="15">
        <f>IF(OR(R131="",M131&lt;&gt;""),"",IF(DATADATE&gt;R131,"OVERDUE",""))</f>
        <v/>
      </c>
      <c r="U131" s="15">
        <f>IF(OR(M131="",R131=""),"",IF(M131&lt;=R131,"On time","Late"))</f>
        <v/>
      </c>
      <c r="V131" s="16" t="n"/>
      <c r="W131" s="16" t="n"/>
    </row>
    <row r="132">
      <c r="A132" s="15">
        <f>IF(C132="","",PROJ&amp;"-"&amp;"RFI"&amp;"-"&amp;B132&amp;"-"&amp;TEXT(C132,"0000"))</f>
        <v/>
      </c>
      <c r="B132" s="16" t="n"/>
      <c r="C132" s="16" t="n"/>
      <c r="D132" s="16" t="n"/>
      <c r="E132" s="16" t="n"/>
      <c r="F132" s="16" t="n"/>
      <c r="G132" s="16" t="n"/>
      <c r="H132" s="17" t="n"/>
      <c r="I132" s="17" t="n"/>
      <c r="J132" s="16" t="n"/>
      <c r="K132" s="16" t="n"/>
      <c r="L132" s="16" t="n"/>
      <c r="M132" s="17" t="n"/>
      <c r="N132" s="16" t="n"/>
      <c r="O132" s="16" t="n"/>
      <c r="P132" s="16" t="n"/>
      <c r="Q132" s="16" t="n"/>
      <c r="R132" s="18">
        <f>IF(H132="","",IF(I132="",H132+TA_RFI,MIN(I132,H132+TA_RFI)))</f>
        <v/>
      </c>
      <c r="S132" s="15">
        <f>IF(H132="","",IF(M132="",DATADATE,M132)-H132)</f>
        <v/>
      </c>
      <c r="T132" s="15">
        <f>IF(OR(R132="",M132&lt;&gt;""),"",IF(DATADATE&gt;R132,"OVERDUE",""))</f>
        <v/>
      </c>
      <c r="U132" s="15">
        <f>IF(OR(M132="",R132=""),"",IF(M132&lt;=R132,"On time","Late"))</f>
        <v/>
      </c>
      <c r="V132" s="16" t="n"/>
      <c r="W132" s="16" t="n"/>
    </row>
    <row r="133">
      <c r="A133" s="15">
        <f>IF(C133="","",PROJ&amp;"-"&amp;"RFI"&amp;"-"&amp;B133&amp;"-"&amp;TEXT(C133,"0000"))</f>
        <v/>
      </c>
      <c r="B133" s="16" t="n"/>
      <c r="C133" s="16" t="n"/>
      <c r="D133" s="16" t="n"/>
      <c r="E133" s="16" t="n"/>
      <c r="F133" s="16" t="n"/>
      <c r="G133" s="16" t="n"/>
      <c r="H133" s="17" t="n"/>
      <c r="I133" s="17" t="n"/>
      <c r="J133" s="16" t="n"/>
      <c r="K133" s="16" t="n"/>
      <c r="L133" s="16" t="n"/>
      <c r="M133" s="17" t="n"/>
      <c r="N133" s="16" t="n"/>
      <c r="O133" s="16" t="n"/>
      <c r="P133" s="16" t="n"/>
      <c r="Q133" s="16" t="n"/>
      <c r="R133" s="18">
        <f>IF(H133="","",IF(I133="",H133+TA_RFI,MIN(I133,H133+TA_RFI)))</f>
        <v/>
      </c>
      <c r="S133" s="15">
        <f>IF(H133="","",IF(M133="",DATADATE,M133)-H133)</f>
        <v/>
      </c>
      <c r="T133" s="15">
        <f>IF(OR(R133="",M133&lt;&gt;""),"",IF(DATADATE&gt;R133,"OVERDUE",""))</f>
        <v/>
      </c>
      <c r="U133" s="15">
        <f>IF(OR(M133="",R133=""),"",IF(M133&lt;=R133,"On time","Late"))</f>
        <v/>
      </c>
      <c r="V133" s="16" t="n"/>
      <c r="W133" s="16" t="n"/>
    </row>
    <row r="134">
      <c r="A134" s="15">
        <f>IF(C134="","",PROJ&amp;"-"&amp;"RFI"&amp;"-"&amp;B134&amp;"-"&amp;TEXT(C134,"0000"))</f>
        <v/>
      </c>
      <c r="B134" s="16" t="n"/>
      <c r="C134" s="16" t="n"/>
      <c r="D134" s="16" t="n"/>
      <c r="E134" s="16" t="n"/>
      <c r="F134" s="16" t="n"/>
      <c r="G134" s="16" t="n"/>
      <c r="H134" s="17" t="n"/>
      <c r="I134" s="17" t="n"/>
      <c r="J134" s="16" t="n"/>
      <c r="K134" s="16" t="n"/>
      <c r="L134" s="16" t="n"/>
      <c r="M134" s="17" t="n"/>
      <c r="N134" s="16" t="n"/>
      <c r="O134" s="16" t="n"/>
      <c r="P134" s="16" t="n"/>
      <c r="Q134" s="16" t="n"/>
      <c r="R134" s="18">
        <f>IF(H134="","",IF(I134="",H134+TA_RFI,MIN(I134,H134+TA_RFI)))</f>
        <v/>
      </c>
      <c r="S134" s="15">
        <f>IF(H134="","",IF(M134="",DATADATE,M134)-H134)</f>
        <v/>
      </c>
      <c r="T134" s="15">
        <f>IF(OR(R134="",M134&lt;&gt;""),"",IF(DATADATE&gt;R134,"OVERDUE",""))</f>
        <v/>
      </c>
      <c r="U134" s="15">
        <f>IF(OR(M134="",R134=""),"",IF(M134&lt;=R134,"On time","Late"))</f>
        <v/>
      </c>
      <c r="V134" s="16" t="n"/>
      <c r="W134" s="16" t="n"/>
    </row>
    <row r="135">
      <c r="A135" s="15">
        <f>IF(C135="","",PROJ&amp;"-"&amp;"RFI"&amp;"-"&amp;B135&amp;"-"&amp;TEXT(C135,"0000"))</f>
        <v/>
      </c>
      <c r="B135" s="16" t="n"/>
      <c r="C135" s="16" t="n"/>
      <c r="D135" s="16" t="n"/>
      <c r="E135" s="16" t="n"/>
      <c r="F135" s="16" t="n"/>
      <c r="G135" s="16" t="n"/>
      <c r="H135" s="17" t="n"/>
      <c r="I135" s="17" t="n"/>
      <c r="J135" s="16" t="n"/>
      <c r="K135" s="16" t="n"/>
      <c r="L135" s="16" t="n"/>
      <c r="M135" s="17" t="n"/>
      <c r="N135" s="16" t="n"/>
      <c r="O135" s="16" t="n"/>
      <c r="P135" s="16" t="n"/>
      <c r="Q135" s="16" t="n"/>
      <c r="R135" s="18">
        <f>IF(H135="","",IF(I135="",H135+TA_RFI,MIN(I135,H135+TA_RFI)))</f>
        <v/>
      </c>
      <c r="S135" s="15">
        <f>IF(H135="","",IF(M135="",DATADATE,M135)-H135)</f>
        <v/>
      </c>
      <c r="T135" s="15">
        <f>IF(OR(R135="",M135&lt;&gt;""),"",IF(DATADATE&gt;R135,"OVERDUE",""))</f>
        <v/>
      </c>
      <c r="U135" s="15">
        <f>IF(OR(M135="",R135=""),"",IF(M135&lt;=R135,"On time","Late"))</f>
        <v/>
      </c>
      <c r="V135" s="16" t="n"/>
      <c r="W135" s="16" t="n"/>
    </row>
    <row r="136">
      <c r="A136" s="15">
        <f>IF(C136="","",PROJ&amp;"-"&amp;"RFI"&amp;"-"&amp;B136&amp;"-"&amp;TEXT(C136,"0000"))</f>
        <v/>
      </c>
      <c r="B136" s="16" t="n"/>
      <c r="C136" s="16" t="n"/>
      <c r="D136" s="16" t="n"/>
      <c r="E136" s="16" t="n"/>
      <c r="F136" s="16" t="n"/>
      <c r="G136" s="16" t="n"/>
      <c r="H136" s="17" t="n"/>
      <c r="I136" s="17" t="n"/>
      <c r="J136" s="16" t="n"/>
      <c r="K136" s="16" t="n"/>
      <c r="L136" s="16" t="n"/>
      <c r="M136" s="17" t="n"/>
      <c r="N136" s="16" t="n"/>
      <c r="O136" s="16" t="n"/>
      <c r="P136" s="16" t="n"/>
      <c r="Q136" s="16" t="n"/>
      <c r="R136" s="18">
        <f>IF(H136="","",IF(I136="",H136+TA_RFI,MIN(I136,H136+TA_RFI)))</f>
        <v/>
      </c>
      <c r="S136" s="15">
        <f>IF(H136="","",IF(M136="",DATADATE,M136)-H136)</f>
        <v/>
      </c>
      <c r="T136" s="15">
        <f>IF(OR(R136="",M136&lt;&gt;""),"",IF(DATADATE&gt;R136,"OVERDUE",""))</f>
        <v/>
      </c>
      <c r="U136" s="15">
        <f>IF(OR(M136="",R136=""),"",IF(M136&lt;=R136,"On time","Late"))</f>
        <v/>
      </c>
      <c r="V136" s="16" t="n"/>
      <c r="W136" s="16" t="n"/>
    </row>
    <row r="137">
      <c r="A137" s="15">
        <f>IF(C137="","",PROJ&amp;"-"&amp;"RFI"&amp;"-"&amp;B137&amp;"-"&amp;TEXT(C137,"0000"))</f>
        <v/>
      </c>
      <c r="B137" s="16" t="n"/>
      <c r="C137" s="16" t="n"/>
      <c r="D137" s="16" t="n"/>
      <c r="E137" s="16" t="n"/>
      <c r="F137" s="16" t="n"/>
      <c r="G137" s="16" t="n"/>
      <c r="H137" s="17" t="n"/>
      <c r="I137" s="17" t="n"/>
      <c r="J137" s="16" t="n"/>
      <c r="K137" s="16" t="n"/>
      <c r="L137" s="16" t="n"/>
      <c r="M137" s="17" t="n"/>
      <c r="N137" s="16" t="n"/>
      <c r="O137" s="16" t="n"/>
      <c r="P137" s="16" t="n"/>
      <c r="Q137" s="16" t="n"/>
      <c r="R137" s="18">
        <f>IF(H137="","",IF(I137="",H137+TA_RFI,MIN(I137,H137+TA_RFI)))</f>
        <v/>
      </c>
      <c r="S137" s="15">
        <f>IF(H137="","",IF(M137="",DATADATE,M137)-H137)</f>
        <v/>
      </c>
      <c r="T137" s="15">
        <f>IF(OR(R137="",M137&lt;&gt;""),"",IF(DATADATE&gt;R137,"OVERDUE",""))</f>
        <v/>
      </c>
      <c r="U137" s="15">
        <f>IF(OR(M137="",R137=""),"",IF(M137&lt;=R137,"On time","Late"))</f>
        <v/>
      </c>
      <c r="V137" s="16" t="n"/>
      <c r="W137" s="16" t="n"/>
    </row>
    <row r="138">
      <c r="A138" s="15">
        <f>IF(C138="","",PROJ&amp;"-"&amp;"RFI"&amp;"-"&amp;B138&amp;"-"&amp;TEXT(C138,"0000"))</f>
        <v/>
      </c>
      <c r="B138" s="16" t="n"/>
      <c r="C138" s="16" t="n"/>
      <c r="D138" s="16" t="n"/>
      <c r="E138" s="16" t="n"/>
      <c r="F138" s="16" t="n"/>
      <c r="G138" s="16" t="n"/>
      <c r="H138" s="17" t="n"/>
      <c r="I138" s="17" t="n"/>
      <c r="J138" s="16" t="n"/>
      <c r="K138" s="16" t="n"/>
      <c r="L138" s="16" t="n"/>
      <c r="M138" s="17" t="n"/>
      <c r="N138" s="16" t="n"/>
      <c r="O138" s="16" t="n"/>
      <c r="P138" s="16" t="n"/>
      <c r="Q138" s="16" t="n"/>
      <c r="R138" s="18">
        <f>IF(H138="","",IF(I138="",H138+TA_RFI,MIN(I138,H138+TA_RFI)))</f>
        <v/>
      </c>
      <c r="S138" s="15">
        <f>IF(H138="","",IF(M138="",DATADATE,M138)-H138)</f>
        <v/>
      </c>
      <c r="T138" s="15">
        <f>IF(OR(R138="",M138&lt;&gt;""),"",IF(DATADATE&gt;R138,"OVERDUE",""))</f>
        <v/>
      </c>
      <c r="U138" s="15">
        <f>IF(OR(M138="",R138=""),"",IF(M138&lt;=R138,"On time","Late"))</f>
        <v/>
      </c>
      <c r="V138" s="16" t="n"/>
      <c r="W138" s="16" t="n"/>
    </row>
    <row r="139">
      <c r="A139" s="15">
        <f>IF(C139="","",PROJ&amp;"-"&amp;"RFI"&amp;"-"&amp;B139&amp;"-"&amp;TEXT(C139,"0000"))</f>
        <v/>
      </c>
      <c r="B139" s="16" t="n"/>
      <c r="C139" s="16" t="n"/>
      <c r="D139" s="16" t="n"/>
      <c r="E139" s="16" t="n"/>
      <c r="F139" s="16" t="n"/>
      <c r="G139" s="16" t="n"/>
      <c r="H139" s="17" t="n"/>
      <c r="I139" s="17" t="n"/>
      <c r="J139" s="16" t="n"/>
      <c r="K139" s="16" t="n"/>
      <c r="L139" s="16" t="n"/>
      <c r="M139" s="17" t="n"/>
      <c r="N139" s="16" t="n"/>
      <c r="O139" s="16" t="n"/>
      <c r="P139" s="16" t="n"/>
      <c r="Q139" s="16" t="n"/>
      <c r="R139" s="18">
        <f>IF(H139="","",IF(I139="",H139+TA_RFI,MIN(I139,H139+TA_RFI)))</f>
        <v/>
      </c>
      <c r="S139" s="15">
        <f>IF(H139="","",IF(M139="",DATADATE,M139)-H139)</f>
        <v/>
      </c>
      <c r="T139" s="15">
        <f>IF(OR(R139="",M139&lt;&gt;""),"",IF(DATADATE&gt;R139,"OVERDUE",""))</f>
        <v/>
      </c>
      <c r="U139" s="15">
        <f>IF(OR(M139="",R139=""),"",IF(M139&lt;=R139,"On time","Late"))</f>
        <v/>
      </c>
      <c r="V139" s="16" t="n"/>
      <c r="W139" s="16" t="n"/>
    </row>
    <row r="140">
      <c r="A140" s="15">
        <f>IF(C140="","",PROJ&amp;"-"&amp;"RFI"&amp;"-"&amp;B140&amp;"-"&amp;TEXT(C140,"0000"))</f>
        <v/>
      </c>
      <c r="B140" s="16" t="n"/>
      <c r="C140" s="16" t="n"/>
      <c r="D140" s="16" t="n"/>
      <c r="E140" s="16" t="n"/>
      <c r="F140" s="16" t="n"/>
      <c r="G140" s="16" t="n"/>
      <c r="H140" s="17" t="n"/>
      <c r="I140" s="17" t="n"/>
      <c r="J140" s="16" t="n"/>
      <c r="K140" s="16" t="n"/>
      <c r="L140" s="16" t="n"/>
      <c r="M140" s="17" t="n"/>
      <c r="N140" s="16" t="n"/>
      <c r="O140" s="16" t="n"/>
      <c r="P140" s="16" t="n"/>
      <c r="Q140" s="16" t="n"/>
      <c r="R140" s="18">
        <f>IF(H140="","",IF(I140="",H140+TA_RFI,MIN(I140,H140+TA_RFI)))</f>
        <v/>
      </c>
      <c r="S140" s="15">
        <f>IF(H140="","",IF(M140="",DATADATE,M140)-H140)</f>
        <v/>
      </c>
      <c r="T140" s="15">
        <f>IF(OR(R140="",M140&lt;&gt;""),"",IF(DATADATE&gt;R140,"OVERDUE",""))</f>
        <v/>
      </c>
      <c r="U140" s="15">
        <f>IF(OR(M140="",R140=""),"",IF(M140&lt;=R140,"On time","Late"))</f>
        <v/>
      </c>
      <c r="V140" s="16" t="n"/>
      <c r="W140" s="16" t="n"/>
    </row>
    <row r="141">
      <c r="A141" s="15">
        <f>IF(C141="","",PROJ&amp;"-"&amp;"RFI"&amp;"-"&amp;B141&amp;"-"&amp;TEXT(C141,"0000"))</f>
        <v/>
      </c>
      <c r="B141" s="16" t="n"/>
      <c r="C141" s="16" t="n"/>
      <c r="D141" s="16" t="n"/>
      <c r="E141" s="16" t="n"/>
      <c r="F141" s="16" t="n"/>
      <c r="G141" s="16" t="n"/>
      <c r="H141" s="17" t="n"/>
      <c r="I141" s="17" t="n"/>
      <c r="J141" s="16" t="n"/>
      <c r="K141" s="16" t="n"/>
      <c r="L141" s="16" t="n"/>
      <c r="M141" s="17" t="n"/>
      <c r="N141" s="16" t="n"/>
      <c r="O141" s="16" t="n"/>
      <c r="P141" s="16" t="n"/>
      <c r="Q141" s="16" t="n"/>
      <c r="R141" s="18">
        <f>IF(H141="","",IF(I141="",H141+TA_RFI,MIN(I141,H141+TA_RFI)))</f>
        <v/>
      </c>
      <c r="S141" s="15">
        <f>IF(H141="","",IF(M141="",DATADATE,M141)-H141)</f>
        <v/>
      </c>
      <c r="T141" s="15">
        <f>IF(OR(R141="",M141&lt;&gt;""),"",IF(DATADATE&gt;R141,"OVERDUE",""))</f>
        <v/>
      </c>
      <c r="U141" s="15">
        <f>IF(OR(M141="",R141=""),"",IF(M141&lt;=R141,"On time","Late"))</f>
        <v/>
      </c>
      <c r="V141" s="16" t="n"/>
      <c r="W141" s="16" t="n"/>
    </row>
    <row r="142">
      <c r="A142" s="15">
        <f>IF(C142="","",PROJ&amp;"-"&amp;"RFI"&amp;"-"&amp;B142&amp;"-"&amp;TEXT(C142,"0000"))</f>
        <v/>
      </c>
      <c r="B142" s="16" t="n"/>
      <c r="C142" s="16" t="n"/>
      <c r="D142" s="16" t="n"/>
      <c r="E142" s="16" t="n"/>
      <c r="F142" s="16" t="n"/>
      <c r="G142" s="16" t="n"/>
      <c r="H142" s="17" t="n"/>
      <c r="I142" s="17" t="n"/>
      <c r="J142" s="16" t="n"/>
      <c r="K142" s="16" t="n"/>
      <c r="L142" s="16" t="n"/>
      <c r="M142" s="17" t="n"/>
      <c r="N142" s="16" t="n"/>
      <c r="O142" s="16" t="n"/>
      <c r="P142" s="16" t="n"/>
      <c r="Q142" s="16" t="n"/>
      <c r="R142" s="18">
        <f>IF(H142="","",IF(I142="",H142+TA_RFI,MIN(I142,H142+TA_RFI)))</f>
        <v/>
      </c>
      <c r="S142" s="15">
        <f>IF(H142="","",IF(M142="",DATADATE,M142)-H142)</f>
        <v/>
      </c>
      <c r="T142" s="15">
        <f>IF(OR(R142="",M142&lt;&gt;""),"",IF(DATADATE&gt;R142,"OVERDUE",""))</f>
        <v/>
      </c>
      <c r="U142" s="15">
        <f>IF(OR(M142="",R142=""),"",IF(M142&lt;=R142,"On time","Late"))</f>
        <v/>
      </c>
      <c r="V142" s="16" t="n"/>
      <c r="W142" s="16" t="n"/>
    </row>
    <row r="143">
      <c r="A143" s="15">
        <f>IF(C143="","",PROJ&amp;"-"&amp;"RFI"&amp;"-"&amp;B143&amp;"-"&amp;TEXT(C143,"0000"))</f>
        <v/>
      </c>
      <c r="B143" s="16" t="n"/>
      <c r="C143" s="16" t="n"/>
      <c r="D143" s="16" t="n"/>
      <c r="E143" s="16" t="n"/>
      <c r="F143" s="16" t="n"/>
      <c r="G143" s="16" t="n"/>
      <c r="H143" s="17" t="n"/>
      <c r="I143" s="17" t="n"/>
      <c r="J143" s="16" t="n"/>
      <c r="K143" s="16" t="n"/>
      <c r="L143" s="16" t="n"/>
      <c r="M143" s="17" t="n"/>
      <c r="N143" s="16" t="n"/>
      <c r="O143" s="16" t="n"/>
      <c r="P143" s="16" t="n"/>
      <c r="Q143" s="16" t="n"/>
      <c r="R143" s="18">
        <f>IF(H143="","",IF(I143="",H143+TA_RFI,MIN(I143,H143+TA_RFI)))</f>
        <v/>
      </c>
      <c r="S143" s="15">
        <f>IF(H143="","",IF(M143="",DATADATE,M143)-H143)</f>
        <v/>
      </c>
      <c r="T143" s="15">
        <f>IF(OR(R143="",M143&lt;&gt;""),"",IF(DATADATE&gt;R143,"OVERDUE",""))</f>
        <v/>
      </c>
      <c r="U143" s="15">
        <f>IF(OR(M143="",R143=""),"",IF(M143&lt;=R143,"On time","Late"))</f>
        <v/>
      </c>
      <c r="V143" s="16" t="n"/>
      <c r="W143" s="16" t="n"/>
    </row>
    <row r="144">
      <c r="A144" s="15">
        <f>IF(C144="","",PROJ&amp;"-"&amp;"RFI"&amp;"-"&amp;B144&amp;"-"&amp;TEXT(C144,"0000"))</f>
        <v/>
      </c>
      <c r="B144" s="16" t="n"/>
      <c r="C144" s="16" t="n"/>
      <c r="D144" s="16" t="n"/>
      <c r="E144" s="16" t="n"/>
      <c r="F144" s="16" t="n"/>
      <c r="G144" s="16" t="n"/>
      <c r="H144" s="17" t="n"/>
      <c r="I144" s="17" t="n"/>
      <c r="J144" s="16" t="n"/>
      <c r="K144" s="16" t="n"/>
      <c r="L144" s="16" t="n"/>
      <c r="M144" s="17" t="n"/>
      <c r="N144" s="16" t="n"/>
      <c r="O144" s="16" t="n"/>
      <c r="P144" s="16" t="n"/>
      <c r="Q144" s="16" t="n"/>
      <c r="R144" s="18">
        <f>IF(H144="","",IF(I144="",H144+TA_RFI,MIN(I144,H144+TA_RFI)))</f>
        <v/>
      </c>
      <c r="S144" s="15">
        <f>IF(H144="","",IF(M144="",DATADATE,M144)-H144)</f>
        <v/>
      </c>
      <c r="T144" s="15">
        <f>IF(OR(R144="",M144&lt;&gt;""),"",IF(DATADATE&gt;R144,"OVERDUE",""))</f>
        <v/>
      </c>
      <c r="U144" s="15">
        <f>IF(OR(M144="",R144=""),"",IF(M144&lt;=R144,"On time","Late"))</f>
        <v/>
      </c>
      <c r="V144" s="16" t="n"/>
      <c r="W144" s="16" t="n"/>
    </row>
    <row r="145">
      <c r="A145" s="15">
        <f>IF(C145="","",PROJ&amp;"-"&amp;"RFI"&amp;"-"&amp;B145&amp;"-"&amp;TEXT(C145,"0000"))</f>
        <v/>
      </c>
      <c r="B145" s="16" t="n"/>
      <c r="C145" s="16" t="n"/>
      <c r="D145" s="16" t="n"/>
      <c r="E145" s="16" t="n"/>
      <c r="F145" s="16" t="n"/>
      <c r="G145" s="16" t="n"/>
      <c r="H145" s="17" t="n"/>
      <c r="I145" s="17" t="n"/>
      <c r="J145" s="16" t="n"/>
      <c r="K145" s="16" t="n"/>
      <c r="L145" s="16" t="n"/>
      <c r="M145" s="17" t="n"/>
      <c r="N145" s="16" t="n"/>
      <c r="O145" s="16" t="n"/>
      <c r="P145" s="16" t="n"/>
      <c r="Q145" s="16" t="n"/>
      <c r="R145" s="18">
        <f>IF(H145="","",IF(I145="",H145+TA_RFI,MIN(I145,H145+TA_RFI)))</f>
        <v/>
      </c>
      <c r="S145" s="15">
        <f>IF(H145="","",IF(M145="",DATADATE,M145)-H145)</f>
        <v/>
      </c>
      <c r="T145" s="15">
        <f>IF(OR(R145="",M145&lt;&gt;""),"",IF(DATADATE&gt;R145,"OVERDUE",""))</f>
        <v/>
      </c>
      <c r="U145" s="15">
        <f>IF(OR(M145="",R145=""),"",IF(M145&lt;=R145,"On time","Late"))</f>
        <v/>
      </c>
      <c r="V145" s="16" t="n"/>
      <c r="W145" s="16" t="n"/>
    </row>
    <row r="146">
      <c r="A146" s="15">
        <f>IF(C146="","",PROJ&amp;"-"&amp;"RFI"&amp;"-"&amp;B146&amp;"-"&amp;TEXT(C146,"0000"))</f>
        <v/>
      </c>
      <c r="B146" s="16" t="n"/>
      <c r="C146" s="16" t="n"/>
      <c r="D146" s="16" t="n"/>
      <c r="E146" s="16" t="n"/>
      <c r="F146" s="16" t="n"/>
      <c r="G146" s="16" t="n"/>
      <c r="H146" s="17" t="n"/>
      <c r="I146" s="17" t="n"/>
      <c r="J146" s="16" t="n"/>
      <c r="K146" s="16" t="n"/>
      <c r="L146" s="16" t="n"/>
      <c r="M146" s="17" t="n"/>
      <c r="N146" s="16" t="n"/>
      <c r="O146" s="16" t="n"/>
      <c r="P146" s="16" t="n"/>
      <c r="Q146" s="16" t="n"/>
      <c r="R146" s="18">
        <f>IF(H146="","",IF(I146="",H146+TA_RFI,MIN(I146,H146+TA_RFI)))</f>
        <v/>
      </c>
      <c r="S146" s="15">
        <f>IF(H146="","",IF(M146="",DATADATE,M146)-H146)</f>
        <v/>
      </c>
      <c r="T146" s="15">
        <f>IF(OR(R146="",M146&lt;&gt;""),"",IF(DATADATE&gt;R146,"OVERDUE",""))</f>
        <v/>
      </c>
      <c r="U146" s="15">
        <f>IF(OR(M146="",R146=""),"",IF(M146&lt;=R146,"On time","Late"))</f>
        <v/>
      </c>
      <c r="V146" s="16" t="n"/>
      <c r="W146" s="16" t="n"/>
    </row>
    <row r="147">
      <c r="A147" s="15">
        <f>IF(C147="","",PROJ&amp;"-"&amp;"RFI"&amp;"-"&amp;B147&amp;"-"&amp;TEXT(C147,"0000"))</f>
        <v/>
      </c>
      <c r="B147" s="16" t="n"/>
      <c r="C147" s="16" t="n"/>
      <c r="D147" s="16" t="n"/>
      <c r="E147" s="16" t="n"/>
      <c r="F147" s="16" t="n"/>
      <c r="G147" s="16" t="n"/>
      <c r="H147" s="17" t="n"/>
      <c r="I147" s="17" t="n"/>
      <c r="J147" s="16" t="n"/>
      <c r="K147" s="16" t="n"/>
      <c r="L147" s="16" t="n"/>
      <c r="M147" s="17" t="n"/>
      <c r="N147" s="16" t="n"/>
      <c r="O147" s="16" t="n"/>
      <c r="P147" s="16" t="n"/>
      <c r="Q147" s="16" t="n"/>
      <c r="R147" s="18">
        <f>IF(H147="","",IF(I147="",H147+TA_RFI,MIN(I147,H147+TA_RFI)))</f>
        <v/>
      </c>
      <c r="S147" s="15">
        <f>IF(H147="","",IF(M147="",DATADATE,M147)-H147)</f>
        <v/>
      </c>
      <c r="T147" s="15">
        <f>IF(OR(R147="",M147&lt;&gt;""),"",IF(DATADATE&gt;R147,"OVERDUE",""))</f>
        <v/>
      </c>
      <c r="U147" s="15">
        <f>IF(OR(M147="",R147=""),"",IF(M147&lt;=R147,"On time","Late"))</f>
        <v/>
      </c>
      <c r="V147" s="16" t="n"/>
      <c r="W147" s="16" t="n"/>
    </row>
    <row r="148">
      <c r="A148" s="15">
        <f>IF(C148="","",PROJ&amp;"-"&amp;"RFI"&amp;"-"&amp;B148&amp;"-"&amp;TEXT(C148,"0000"))</f>
        <v/>
      </c>
      <c r="B148" s="16" t="n"/>
      <c r="C148" s="16" t="n"/>
      <c r="D148" s="16" t="n"/>
      <c r="E148" s="16" t="n"/>
      <c r="F148" s="16" t="n"/>
      <c r="G148" s="16" t="n"/>
      <c r="H148" s="17" t="n"/>
      <c r="I148" s="17" t="n"/>
      <c r="J148" s="16" t="n"/>
      <c r="K148" s="16" t="n"/>
      <c r="L148" s="16" t="n"/>
      <c r="M148" s="17" t="n"/>
      <c r="N148" s="16" t="n"/>
      <c r="O148" s="16" t="n"/>
      <c r="P148" s="16" t="n"/>
      <c r="Q148" s="16" t="n"/>
      <c r="R148" s="18">
        <f>IF(H148="","",IF(I148="",H148+TA_RFI,MIN(I148,H148+TA_RFI)))</f>
        <v/>
      </c>
      <c r="S148" s="15">
        <f>IF(H148="","",IF(M148="",DATADATE,M148)-H148)</f>
        <v/>
      </c>
      <c r="T148" s="15">
        <f>IF(OR(R148="",M148&lt;&gt;""),"",IF(DATADATE&gt;R148,"OVERDUE",""))</f>
        <v/>
      </c>
      <c r="U148" s="15">
        <f>IF(OR(M148="",R148=""),"",IF(M148&lt;=R148,"On time","Late"))</f>
        <v/>
      </c>
      <c r="V148" s="16" t="n"/>
      <c r="W148" s="16" t="n"/>
    </row>
    <row r="149">
      <c r="A149" s="15">
        <f>IF(C149="","",PROJ&amp;"-"&amp;"RFI"&amp;"-"&amp;B149&amp;"-"&amp;TEXT(C149,"0000"))</f>
        <v/>
      </c>
      <c r="B149" s="16" t="n"/>
      <c r="C149" s="16" t="n"/>
      <c r="D149" s="16" t="n"/>
      <c r="E149" s="16" t="n"/>
      <c r="F149" s="16" t="n"/>
      <c r="G149" s="16" t="n"/>
      <c r="H149" s="17" t="n"/>
      <c r="I149" s="17" t="n"/>
      <c r="J149" s="16" t="n"/>
      <c r="K149" s="16" t="n"/>
      <c r="L149" s="16" t="n"/>
      <c r="M149" s="17" t="n"/>
      <c r="N149" s="16" t="n"/>
      <c r="O149" s="16" t="n"/>
      <c r="P149" s="16" t="n"/>
      <c r="Q149" s="16" t="n"/>
      <c r="R149" s="18">
        <f>IF(H149="","",IF(I149="",H149+TA_RFI,MIN(I149,H149+TA_RFI)))</f>
        <v/>
      </c>
      <c r="S149" s="15">
        <f>IF(H149="","",IF(M149="",DATADATE,M149)-H149)</f>
        <v/>
      </c>
      <c r="T149" s="15">
        <f>IF(OR(R149="",M149&lt;&gt;""),"",IF(DATADATE&gt;R149,"OVERDUE",""))</f>
        <v/>
      </c>
      <c r="U149" s="15">
        <f>IF(OR(M149="",R149=""),"",IF(M149&lt;=R149,"On time","Late"))</f>
        <v/>
      </c>
      <c r="V149" s="16" t="n"/>
      <c r="W149" s="16" t="n"/>
    </row>
    <row r="150">
      <c r="A150" s="15">
        <f>IF(C150="","",PROJ&amp;"-"&amp;"RFI"&amp;"-"&amp;B150&amp;"-"&amp;TEXT(C150,"0000"))</f>
        <v/>
      </c>
      <c r="B150" s="16" t="n"/>
      <c r="C150" s="16" t="n"/>
      <c r="D150" s="16" t="n"/>
      <c r="E150" s="16" t="n"/>
      <c r="F150" s="16" t="n"/>
      <c r="G150" s="16" t="n"/>
      <c r="H150" s="17" t="n"/>
      <c r="I150" s="17" t="n"/>
      <c r="J150" s="16" t="n"/>
      <c r="K150" s="16" t="n"/>
      <c r="L150" s="16" t="n"/>
      <c r="M150" s="17" t="n"/>
      <c r="N150" s="16" t="n"/>
      <c r="O150" s="16" t="n"/>
      <c r="P150" s="16" t="n"/>
      <c r="Q150" s="16" t="n"/>
      <c r="R150" s="18">
        <f>IF(H150="","",IF(I150="",H150+TA_RFI,MIN(I150,H150+TA_RFI)))</f>
        <v/>
      </c>
      <c r="S150" s="15">
        <f>IF(H150="","",IF(M150="",DATADATE,M150)-H150)</f>
        <v/>
      </c>
      <c r="T150" s="15">
        <f>IF(OR(R150="",M150&lt;&gt;""),"",IF(DATADATE&gt;R150,"OVERDUE",""))</f>
        <v/>
      </c>
      <c r="U150" s="15">
        <f>IF(OR(M150="",R150=""),"",IF(M150&lt;=R150,"On time","Late"))</f>
        <v/>
      </c>
      <c r="V150" s="16" t="n"/>
      <c r="W150" s="16" t="n"/>
    </row>
    <row r="151">
      <c r="A151" s="15">
        <f>IF(C151="","",PROJ&amp;"-"&amp;"RFI"&amp;"-"&amp;B151&amp;"-"&amp;TEXT(C151,"0000"))</f>
        <v/>
      </c>
      <c r="B151" s="16" t="n"/>
      <c r="C151" s="16" t="n"/>
      <c r="D151" s="16" t="n"/>
      <c r="E151" s="16" t="n"/>
      <c r="F151" s="16" t="n"/>
      <c r="G151" s="16" t="n"/>
      <c r="H151" s="17" t="n"/>
      <c r="I151" s="17" t="n"/>
      <c r="J151" s="16" t="n"/>
      <c r="K151" s="16" t="n"/>
      <c r="L151" s="16" t="n"/>
      <c r="M151" s="17" t="n"/>
      <c r="N151" s="16" t="n"/>
      <c r="O151" s="16" t="n"/>
      <c r="P151" s="16" t="n"/>
      <c r="Q151" s="16" t="n"/>
      <c r="R151" s="18">
        <f>IF(H151="","",IF(I151="",H151+TA_RFI,MIN(I151,H151+TA_RFI)))</f>
        <v/>
      </c>
      <c r="S151" s="15">
        <f>IF(H151="","",IF(M151="",DATADATE,M151)-H151)</f>
        <v/>
      </c>
      <c r="T151" s="15">
        <f>IF(OR(R151="",M151&lt;&gt;""),"",IF(DATADATE&gt;R151,"OVERDUE",""))</f>
        <v/>
      </c>
      <c r="U151" s="15">
        <f>IF(OR(M151="",R151=""),"",IF(M151&lt;=R151,"On time","Late"))</f>
        <v/>
      </c>
      <c r="V151" s="16" t="n"/>
      <c r="W151" s="16" t="n"/>
    </row>
    <row r="152">
      <c r="A152" s="15">
        <f>IF(C152="","",PROJ&amp;"-"&amp;"RFI"&amp;"-"&amp;B152&amp;"-"&amp;TEXT(C152,"0000"))</f>
        <v/>
      </c>
      <c r="B152" s="16" t="n"/>
      <c r="C152" s="16" t="n"/>
      <c r="D152" s="16" t="n"/>
      <c r="E152" s="16" t="n"/>
      <c r="F152" s="16" t="n"/>
      <c r="G152" s="16" t="n"/>
      <c r="H152" s="17" t="n"/>
      <c r="I152" s="17" t="n"/>
      <c r="J152" s="16" t="n"/>
      <c r="K152" s="16" t="n"/>
      <c r="L152" s="16" t="n"/>
      <c r="M152" s="17" t="n"/>
      <c r="N152" s="16" t="n"/>
      <c r="O152" s="16" t="n"/>
      <c r="P152" s="16" t="n"/>
      <c r="Q152" s="16" t="n"/>
      <c r="R152" s="18">
        <f>IF(H152="","",IF(I152="",H152+TA_RFI,MIN(I152,H152+TA_RFI)))</f>
        <v/>
      </c>
      <c r="S152" s="15">
        <f>IF(H152="","",IF(M152="",DATADATE,M152)-H152)</f>
        <v/>
      </c>
      <c r="T152" s="15">
        <f>IF(OR(R152="",M152&lt;&gt;""),"",IF(DATADATE&gt;R152,"OVERDUE",""))</f>
        <v/>
      </c>
      <c r="U152" s="15">
        <f>IF(OR(M152="",R152=""),"",IF(M152&lt;=R152,"On time","Late"))</f>
        <v/>
      </c>
      <c r="V152" s="16" t="n"/>
      <c r="W152" s="16" t="n"/>
    </row>
    <row r="153">
      <c r="A153" s="15">
        <f>IF(C153="","",PROJ&amp;"-"&amp;"RFI"&amp;"-"&amp;B153&amp;"-"&amp;TEXT(C153,"0000"))</f>
        <v/>
      </c>
      <c r="B153" s="16" t="n"/>
      <c r="C153" s="16" t="n"/>
      <c r="D153" s="16" t="n"/>
      <c r="E153" s="16" t="n"/>
      <c r="F153" s="16" t="n"/>
      <c r="G153" s="16" t="n"/>
      <c r="H153" s="17" t="n"/>
      <c r="I153" s="17" t="n"/>
      <c r="J153" s="16" t="n"/>
      <c r="K153" s="16" t="n"/>
      <c r="L153" s="16" t="n"/>
      <c r="M153" s="17" t="n"/>
      <c r="N153" s="16" t="n"/>
      <c r="O153" s="16" t="n"/>
      <c r="P153" s="16" t="n"/>
      <c r="Q153" s="16" t="n"/>
      <c r="R153" s="18">
        <f>IF(H153="","",IF(I153="",H153+TA_RFI,MIN(I153,H153+TA_RFI)))</f>
        <v/>
      </c>
      <c r="S153" s="15">
        <f>IF(H153="","",IF(M153="",DATADATE,M153)-H153)</f>
        <v/>
      </c>
      <c r="T153" s="15">
        <f>IF(OR(R153="",M153&lt;&gt;""),"",IF(DATADATE&gt;R153,"OVERDUE",""))</f>
        <v/>
      </c>
      <c r="U153" s="15">
        <f>IF(OR(M153="",R153=""),"",IF(M153&lt;=R153,"On time","Late"))</f>
        <v/>
      </c>
      <c r="V153" s="16" t="n"/>
      <c r="W153" s="16" t="n"/>
    </row>
    <row r="154">
      <c r="A154" s="15">
        <f>IF(C154="","",PROJ&amp;"-"&amp;"RFI"&amp;"-"&amp;B154&amp;"-"&amp;TEXT(C154,"0000"))</f>
        <v/>
      </c>
      <c r="B154" s="16" t="n"/>
      <c r="C154" s="16" t="n"/>
      <c r="D154" s="16" t="n"/>
      <c r="E154" s="16" t="n"/>
      <c r="F154" s="16" t="n"/>
      <c r="G154" s="16" t="n"/>
      <c r="H154" s="17" t="n"/>
      <c r="I154" s="17" t="n"/>
      <c r="J154" s="16" t="n"/>
      <c r="K154" s="16" t="n"/>
      <c r="L154" s="16" t="n"/>
      <c r="M154" s="17" t="n"/>
      <c r="N154" s="16" t="n"/>
      <c r="O154" s="16" t="n"/>
      <c r="P154" s="16" t="n"/>
      <c r="Q154" s="16" t="n"/>
      <c r="R154" s="18">
        <f>IF(H154="","",IF(I154="",H154+TA_RFI,MIN(I154,H154+TA_RFI)))</f>
        <v/>
      </c>
      <c r="S154" s="15">
        <f>IF(H154="","",IF(M154="",DATADATE,M154)-H154)</f>
        <v/>
      </c>
      <c r="T154" s="15">
        <f>IF(OR(R154="",M154&lt;&gt;""),"",IF(DATADATE&gt;R154,"OVERDUE",""))</f>
        <v/>
      </c>
      <c r="U154" s="15">
        <f>IF(OR(M154="",R154=""),"",IF(M154&lt;=R154,"On time","Late"))</f>
        <v/>
      </c>
      <c r="V154" s="16" t="n"/>
      <c r="W154" s="16" t="n"/>
    </row>
    <row r="155">
      <c r="A155" s="15">
        <f>IF(C155="","",PROJ&amp;"-"&amp;"RFI"&amp;"-"&amp;B155&amp;"-"&amp;TEXT(C155,"0000"))</f>
        <v/>
      </c>
      <c r="B155" s="16" t="n"/>
      <c r="C155" s="16" t="n"/>
      <c r="D155" s="16" t="n"/>
      <c r="E155" s="16" t="n"/>
      <c r="F155" s="16" t="n"/>
      <c r="G155" s="16" t="n"/>
      <c r="H155" s="17" t="n"/>
      <c r="I155" s="17" t="n"/>
      <c r="J155" s="16" t="n"/>
      <c r="K155" s="16" t="n"/>
      <c r="L155" s="16" t="n"/>
      <c r="M155" s="17" t="n"/>
      <c r="N155" s="16" t="n"/>
      <c r="O155" s="16" t="n"/>
      <c r="P155" s="16" t="n"/>
      <c r="Q155" s="16" t="n"/>
      <c r="R155" s="18">
        <f>IF(H155="","",IF(I155="",H155+TA_RFI,MIN(I155,H155+TA_RFI)))</f>
        <v/>
      </c>
      <c r="S155" s="15">
        <f>IF(H155="","",IF(M155="",DATADATE,M155)-H155)</f>
        <v/>
      </c>
      <c r="T155" s="15">
        <f>IF(OR(R155="",M155&lt;&gt;""),"",IF(DATADATE&gt;R155,"OVERDUE",""))</f>
        <v/>
      </c>
      <c r="U155" s="15">
        <f>IF(OR(M155="",R155=""),"",IF(M155&lt;=R155,"On time","Late"))</f>
        <v/>
      </c>
      <c r="V155" s="16" t="n"/>
      <c r="W155" s="16" t="n"/>
    </row>
    <row r="156">
      <c r="A156" s="15">
        <f>IF(C156="","",PROJ&amp;"-"&amp;"RFI"&amp;"-"&amp;B156&amp;"-"&amp;TEXT(C156,"0000"))</f>
        <v/>
      </c>
      <c r="B156" s="16" t="n"/>
      <c r="C156" s="16" t="n"/>
      <c r="D156" s="16" t="n"/>
      <c r="E156" s="16" t="n"/>
      <c r="F156" s="16" t="n"/>
      <c r="G156" s="16" t="n"/>
      <c r="H156" s="17" t="n"/>
      <c r="I156" s="17" t="n"/>
      <c r="J156" s="16" t="n"/>
      <c r="K156" s="16" t="n"/>
      <c r="L156" s="16" t="n"/>
      <c r="M156" s="17" t="n"/>
      <c r="N156" s="16" t="n"/>
      <c r="O156" s="16" t="n"/>
      <c r="P156" s="16" t="n"/>
      <c r="Q156" s="16" t="n"/>
      <c r="R156" s="18">
        <f>IF(H156="","",IF(I156="",H156+TA_RFI,MIN(I156,H156+TA_RFI)))</f>
        <v/>
      </c>
      <c r="S156" s="15">
        <f>IF(H156="","",IF(M156="",DATADATE,M156)-H156)</f>
        <v/>
      </c>
      <c r="T156" s="15">
        <f>IF(OR(R156="",M156&lt;&gt;""),"",IF(DATADATE&gt;R156,"OVERDUE",""))</f>
        <v/>
      </c>
      <c r="U156" s="15">
        <f>IF(OR(M156="",R156=""),"",IF(M156&lt;=R156,"On time","Late"))</f>
        <v/>
      </c>
      <c r="V156" s="16" t="n"/>
      <c r="W156" s="16" t="n"/>
    </row>
    <row r="157">
      <c r="A157" s="15">
        <f>IF(C157="","",PROJ&amp;"-"&amp;"RFI"&amp;"-"&amp;B157&amp;"-"&amp;TEXT(C157,"0000"))</f>
        <v/>
      </c>
      <c r="B157" s="16" t="n"/>
      <c r="C157" s="16" t="n"/>
      <c r="D157" s="16" t="n"/>
      <c r="E157" s="16" t="n"/>
      <c r="F157" s="16" t="n"/>
      <c r="G157" s="16" t="n"/>
      <c r="H157" s="17" t="n"/>
      <c r="I157" s="17" t="n"/>
      <c r="J157" s="16" t="n"/>
      <c r="K157" s="16" t="n"/>
      <c r="L157" s="16" t="n"/>
      <c r="M157" s="17" t="n"/>
      <c r="N157" s="16" t="n"/>
      <c r="O157" s="16" t="n"/>
      <c r="P157" s="16" t="n"/>
      <c r="Q157" s="16" t="n"/>
      <c r="R157" s="18">
        <f>IF(H157="","",IF(I157="",H157+TA_RFI,MIN(I157,H157+TA_RFI)))</f>
        <v/>
      </c>
      <c r="S157" s="15">
        <f>IF(H157="","",IF(M157="",DATADATE,M157)-H157)</f>
        <v/>
      </c>
      <c r="T157" s="15">
        <f>IF(OR(R157="",M157&lt;&gt;""),"",IF(DATADATE&gt;R157,"OVERDUE",""))</f>
        <v/>
      </c>
      <c r="U157" s="15">
        <f>IF(OR(M157="",R157=""),"",IF(M157&lt;=R157,"On time","Late"))</f>
        <v/>
      </c>
      <c r="V157" s="16" t="n"/>
      <c r="W157" s="16" t="n"/>
    </row>
    <row r="158">
      <c r="A158" s="15">
        <f>IF(C158="","",PROJ&amp;"-"&amp;"RFI"&amp;"-"&amp;B158&amp;"-"&amp;TEXT(C158,"0000"))</f>
        <v/>
      </c>
      <c r="B158" s="16" t="n"/>
      <c r="C158" s="16" t="n"/>
      <c r="D158" s="16" t="n"/>
      <c r="E158" s="16" t="n"/>
      <c r="F158" s="16" t="n"/>
      <c r="G158" s="16" t="n"/>
      <c r="H158" s="17" t="n"/>
      <c r="I158" s="17" t="n"/>
      <c r="J158" s="16" t="n"/>
      <c r="K158" s="16" t="n"/>
      <c r="L158" s="16" t="n"/>
      <c r="M158" s="17" t="n"/>
      <c r="N158" s="16" t="n"/>
      <c r="O158" s="16" t="n"/>
      <c r="P158" s="16" t="n"/>
      <c r="Q158" s="16" t="n"/>
      <c r="R158" s="18">
        <f>IF(H158="","",IF(I158="",H158+TA_RFI,MIN(I158,H158+TA_RFI)))</f>
        <v/>
      </c>
      <c r="S158" s="15">
        <f>IF(H158="","",IF(M158="",DATADATE,M158)-H158)</f>
        <v/>
      </c>
      <c r="T158" s="15">
        <f>IF(OR(R158="",M158&lt;&gt;""),"",IF(DATADATE&gt;R158,"OVERDUE",""))</f>
        <v/>
      </c>
      <c r="U158" s="15">
        <f>IF(OR(M158="",R158=""),"",IF(M158&lt;=R158,"On time","Late"))</f>
        <v/>
      </c>
      <c r="V158" s="16" t="n"/>
      <c r="W158" s="16" t="n"/>
    </row>
    <row r="159">
      <c r="A159" s="15">
        <f>IF(C159="","",PROJ&amp;"-"&amp;"RFI"&amp;"-"&amp;B159&amp;"-"&amp;TEXT(C159,"0000"))</f>
        <v/>
      </c>
      <c r="B159" s="16" t="n"/>
      <c r="C159" s="16" t="n"/>
      <c r="D159" s="16" t="n"/>
      <c r="E159" s="16" t="n"/>
      <c r="F159" s="16" t="n"/>
      <c r="G159" s="16" t="n"/>
      <c r="H159" s="17" t="n"/>
      <c r="I159" s="17" t="n"/>
      <c r="J159" s="16" t="n"/>
      <c r="K159" s="16" t="n"/>
      <c r="L159" s="16" t="n"/>
      <c r="M159" s="17" t="n"/>
      <c r="N159" s="16" t="n"/>
      <c r="O159" s="16" t="n"/>
      <c r="P159" s="16" t="n"/>
      <c r="Q159" s="16" t="n"/>
      <c r="R159" s="18">
        <f>IF(H159="","",IF(I159="",H159+TA_RFI,MIN(I159,H159+TA_RFI)))</f>
        <v/>
      </c>
      <c r="S159" s="15">
        <f>IF(H159="","",IF(M159="",DATADATE,M159)-H159)</f>
        <v/>
      </c>
      <c r="T159" s="15">
        <f>IF(OR(R159="",M159&lt;&gt;""),"",IF(DATADATE&gt;R159,"OVERDUE",""))</f>
        <v/>
      </c>
      <c r="U159" s="15">
        <f>IF(OR(M159="",R159=""),"",IF(M159&lt;=R159,"On time","Late"))</f>
        <v/>
      </c>
      <c r="V159" s="16" t="n"/>
      <c r="W159" s="16" t="n"/>
    </row>
    <row r="160">
      <c r="A160" s="15">
        <f>IF(C160="","",PROJ&amp;"-"&amp;"RFI"&amp;"-"&amp;B160&amp;"-"&amp;TEXT(C160,"0000"))</f>
        <v/>
      </c>
      <c r="B160" s="16" t="n"/>
      <c r="C160" s="16" t="n"/>
      <c r="D160" s="16" t="n"/>
      <c r="E160" s="16" t="n"/>
      <c r="F160" s="16" t="n"/>
      <c r="G160" s="16" t="n"/>
      <c r="H160" s="17" t="n"/>
      <c r="I160" s="17" t="n"/>
      <c r="J160" s="16" t="n"/>
      <c r="K160" s="16" t="n"/>
      <c r="L160" s="16" t="n"/>
      <c r="M160" s="17" t="n"/>
      <c r="N160" s="16" t="n"/>
      <c r="O160" s="16" t="n"/>
      <c r="P160" s="16" t="n"/>
      <c r="Q160" s="16" t="n"/>
      <c r="R160" s="18">
        <f>IF(H160="","",IF(I160="",H160+TA_RFI,MIN(I160,H160+TA_RFI)))</f>
        <v/>
      </c>
      <c r="S160" s="15">
        <f>IF(H160="","",IF(M160="",DATADATE,M160)-H160)</f>
        <v/>
      </c>
      <c r="T160" s="15">
        <f>IF(OR(R160="",M160&lt;&gt;""),"",IF(DATADATE&gt;R160,"OVERDUE",""))</f>
        <v/>
      </c>
      <c r="U160" s="15">
        <f>IF(OR(M160="",R160=""),"",IF(M160&lt;=R160,"On time","Late"))</f>
        <v/>
      </c>
      <c r="V160" s="16" t="n"/>
      <c r="W160" s="16" t="n"/>
    </row>
    <row r="161">
      <c r="A161" s="15">
        <f>IF(C161="","",PROJ&amp;"-"&amp;"RFI"&amp;"-"&amp;B161&amp;"-"&amp;TEXT(C161,"0000"))</f>
        <v/>
      </c>
      <c r="B161" s="16" t="n"/>
      <c r="C161" s="16" t="n"/>
      <c r="D161" s="16" t="n"/>
      <c r="E161" s="16" t="n"/>
      <c r="F161" s="16" t="n"/>
      <c r="G161" s="16" t="n"/>
      <c r="H161" s="17" t="n"/>
      <c r="I161" s="17" t="n"/>
      <c r="J161" s="16" t="n"/>
      <c r="K161" s="16" t="n"/>
      <c r="L161" s="16" t="n"/>
      <c r="M161" s="17" t="n"/>
      <c r="N161" s="16" t="n"/>
      <c r="O161" s="16" t="n"/>
      <c r="P161" s="16" t="n"/>
      <c r="Q161" s="16" t="n"/>
      <c r="R161" s="18">
        <f>IF(H161="","",IF(I161="",H161+TA_RFI,MIN(I161,H161+TA_RFI)))</f>
        <v/>
      </c>
      <c r="S161" s="15">
        <f>IF(H161="","",IF(M161="",DATADATE,M161)-H161)</f>
        <v/>
      </c>
      <c r="T161" s="15">
        <f>IF(OR(R161="",M161&lt;&gt;""),"",IF(DATADATE&gt;R161,"OVERDUE",""))</f>
        <v/>
      </c>
      <c r="U161" s="15">
        <f>IF(OR(M161="",R161=""),"",IF(M161&lt;=R161,"On time","Late"))</f>
        <v/>
      </c>
      <c r="V161" s="16" t="n"/>
      <c r="W161" s="16" t="n"/>
    </row>
    <row r="162">
      <c r="A162" s="15">
        <f>IF(C162="","",PROJ&amp;"-"&amp;"RFI"&amp;"-"&amp;B162&amp;"-"&amp;TEXT(C162,"0000"))</f>
        <v/>
      </c>
      <c r="B162" s="16" t="n"/>
      <c r="C162" s="16" t="n"/>
      <c r="D162" s="16" t="n"/>
      <c r="E162" s="16" t="n"/>
      <c r="F162" s="16" t="n"/>
      <c r="G162" s="16" t="n"/>
      <c r="H162" s="17" t="n"/>
      <c r="I162" s="17" t="n"/>
      <c r="J162" s="16" t="n"/>
      <c r="K162" s="16" t="n"/>
      <c r="L162" s="16" t="n"/>
      <c r="M162" s="17" t="n"/>
      <c r="N162" s="16" t="n"/>
      <c r="O162" s="16" t="n"/>
      <c r="P162" s="16" t="n"/>
      <c r="Q162" s="16" t="n"/>
      <c r="R162" s="18">
        <f>IF(H162="","",IF(I162="",H162+TA_RFI,MIN(I162,H162+TA_RFI)))</f>
        <v/>
      </c>
      <c r="S162" s="15">
        <f>IF(H162="","",IF(M162="",DATADATE,M162)-H162)</f>
        <v/>
      </c>
      <c r="T162" s="15">
        <f>IF(OR(R162="",M162&lt;&gt;""),"",IF(DATADATE&gt;R162,"OVERDUE",""))</f>
        <v/>
      </c>
      <c r="U162" s="15">
        <f>IF(OR(M162="",R162=""),"",IF(M162&lt;=R162,"On time","Late"))</f>
        <v/>
      </c>
      <c r="V162" s="16" t="n"/>
      <c r="W162" s="16" t="n"/>
    </row>
    <row r="163">
      <c r="A163" s="15">
        <f>IF(C163="","",PROJ&amp;"-"&amp;"RFI"&amp;"-"&amp;B163&amp;"-"&amp;TEXT(C163,"0000"))</f>
        <v/>
      </c>
      <c r="B163" s="16" t="n"/>
      <c r="C163" s="16" t="n"/>
      <c r="D163" s="16" t="n"/>
      <c r="E163" s="16" t="n"/>
      <c r="F163" s="16" t="n"/>
      <c r="G163" s="16" t="n"/>
      <c r="H163" s="17" t="n"/>
      <c r="I163" s="17" t="n"/>
      <c r="J163" s="16" t="n"/>
      <c r="K163" s="16" t="n"/>
      <c r="L163" s="16" t="n"/>
      <c r="M163" s="17" t="n"/>
      <c r="N163" s="16" t="n"/>
      <c r="O163" s="16" t="n"/>
      <c r="P163" s="16" t="n"/>
      <c r="Q163" s="16" t="n"/>
      <c r="R163" s="18">
        <f>IF(H163="","",IF(I163="",H163+TA_RFI,MIN(I163,H163+TA_RFI)))</f>
        <v/>
      </c>
      <c r="S163" s="15">
        <f>IF(H163="","",IF(M163="",DATADATE,M163)-H163)</f>
        <v/>
      </c>
      <c r="T163" s="15">
        <f>IF(OR(R163="",M163&lt;&gt;""),"",IF(DATADATE&gt;R163,"OVERDUE",""))</f>
        <v/>
      </c>
      <c r="U163" s="15">
        <f>IF(OR(M163="",R163=""),"",IF(M163&lt;=R163,"On time","Late"))</f>
        <v/>
      </c>
      <c r="V163" s="16" t="n"/>
      <c r="W163" s="16" t="n"/>
    </row>
    <row r="164">
      <c r="A164" s="15">
        <f>IF(C164="","",PROJ&amp;"-"&amp;"RFI"&amp;"-"&amp;B164&amp;"-"&amp;TEXT(C164,"0000"))</f>
        <v/>
      </c>
      <c r="B164" s="16" t="n"/>
      <c r="C164" s="16" t="n"/>
      <c r="D164" s="16" t="n"/>
      <c r="E164" s="16" t="n"/>
      <c r="F164" s="16" t="n"/>
      <c r="G164" s="16" t="n"/>
      <c r="H164" s="17" t="n"/>
      <c r="I164" s="17" t="n"/>
      <c r="J164" s="16" t="n"/>
      <c r="K164" s="16" t="n"/>
      <c r="L164" s="16" t="n"/>
      <c r="M164" s="17" t="n"/>
      <c r="N164" s="16" t="n"/>
      <c r="O164" s="16" t="n"/>
      <c r="P164" s="16" t="n"/>
      <c r="Q164" s="16" t="n"/>
      <c r="R164" s="18">
        <f>IF(H164="","",IF(I164="",H164+TA_RFI,MIN(I164,H164+TA_RFI)))</f>
        <v/>
      </c>
      <c r="S164" s="15">
        <f>IF(H164="","",IF(M164="",DATADATE,M164)-H164)</f>
        <v/>
      </c>
      <c r="T164" s="15">
        <f>IF(OR(R164="",M164&lt;&gt;""),"",IF(DATADATE&gt;R164,"OVERDUE",""))</f>
        <v/>
      </c>
      <c r="U164" s="15">
        <f>IF(OR(M164="",R164=""),"",IF(M164&lt;=R164,"On time","Late"))</f>
        <v/>
      </c>
      <c r="V164" s="16" t="n"/>
      <c r="W164" s="16" t="n"/>
    </row>
    <row r="165">
      <c r="A165" s="15">
        <f>IF(C165="","",PROJ&amp;"-"&amp;"RFI"&amp;"-"&amp;B165&amp;"-"&amp;TEXT(C165,"0000"))</f>
        <v/>
      </c>
      <c r="B165" s="16" t="n"/>
      <c r="C165" s="16" t="n"/>
      <c r="D165" s="16" t="n"/>
      <c r="E165" s="16" t="n"/>
      <c r="F165" s="16" t="n"/>
      <c r="G165" s="16" t="n"/>
      <c r="H165" s="17" t="n"/>
      <c r="I165" s="17" t="n"/>
      <c r="J165" s="16" t="n"/>
      <c r="K165" s="16" t="n"/>
      <c r="L165" s="16" t="n"/>
      <c r="M165" s="17" t="n"/>
      <c r="N165" s="16" t="n"/>
      <c r="O165" s="16" t="n"/>
      <c r="P165" s="16" t="n"/>
      <c r="Q165" s="16" t="n"/>
      <c r="R165" s="18">
        <f>IF(H165="","",IF(I165="",H165+TA_RFI,MIN(I165,H165+TA_RFI)))</f>
        <v/>
      </c>
      <c r="S165" s="15">
        <f>IF(H165="","",IF(M165="",DATADATE,M165)-H165)</f>
        <v/>
      </c>
      <c r="T165" s="15">
        <f>IF(OR(R165="",M165&lt;&gt;""),"",IF(DATADATE&gt;R165,"OVERDUE",""))</f>
        <v/>
      </c>
      <c r="U165" s="15">
        <f>IF(OR(M165="",R165=""),"",IF(M165&lt;=R165,"On time","Late"))</f>
        <v/>
      </c>
      <c r="V165" s="16" t="n"/>
      <c r="W165" s="16" t="n"/>
    </row>
    <row r="166">
      <c r="A166" s="15">
        <f>IF(C166="","",PROJ&amp;"-"&amp;"RFI"&amp;"-"&amp;B166&amp;"-"&amp;TEXT(C166,"0000"))</f>
        <v/>
      </c>
      <c r="B166" s="16" t="n"/>
      <c r="C166" s="16" t="n"/>
      <c r="D166" s="16" t="n"/>
      <c r="E166" s="16" t="n"/>
      <c r="F166" s="16" t="n"/>
      <c r="G166" s="16" t="n"/>
      <c r="H166" s="17" t="n"/>
      <c r="I166" s="17" t="n"/>
      <c r="J166" s="16" t="n"/>
      <c r="K166" s="16" t="n"/>
      <c r="L166" s="16" t="n"/>
      <c r="M166" s="17" t="n"/>
      <c r="N166" s="16" t="n"/>
      <c r="O166" s="16" t="n"/>
      <c r="P166" s="16" t="n"/>
      <c r="Q166" s="16" t="n"/>
      <c r="R166" s="18">
        <f>IF(H166="","",IF(I166="",H166+TA_RFI,MIN(I166,H166+TA_RFI)))</f>
        <v/>
      </c>
      <c r="S166" s="15">
        <f>IF(H166="","",IF(M166="",DATADATE,M166)-H166)</f>
        <v/>
      </c>
      <c r="T166" s="15">
        <f>IF(OR(R166="",M166&lt;&gt;""),"",IF(DATADATE&gt;R166,"OVERDUE",""))</f>
        <v/>
      </c>
      <c r="U166" s="15">
        <f>IF(OR(M166="",R166=""),"",IF(M166&lt;=R166,"On time","Late"))</f>
        <v/>
      </c>
      <c r="V166" s="16" t="n"/>
      <c r="W166" s="16" t="n"/>
    </row>
    <row r="167">
      <c r="A167" s="15">
        <f>IF(C167="","",PROJ&amp;"-"&amp;"RFI"&amp;"-"&amp;B167&amp;"-"&amp;TEXT(C167,"0000"))</f>
        <v/>
      </c>
      <c r="B167" s="16" t="n"/>
      <c r="C167" s="16" t="n"/>
      <c r="D167" s="16" t="n"/>
      <c r="E167" s="16" t="n"/>
      <c r="F167" s="16" t="n"/>
      <c r="G167" s="16" t="n"/>
      <c r="H167" s="17" t="n"/>
      <c r="I167" s="17" t="n"/>
      <c r="J167" s="16" t="n"/>
      <c r="K167" s="16" t="n"/>
      <c r="L167" s="16" t="n"/>
      <c r="M167" s="17" t="n"/>
      <c r="N167" s="16" t="n"/>
      <c r="O167" s="16" t="n"/>
      <c r="P167" s="16" t="n"/>
      <c r="Q167" s="16" t="n"/>
      <c r="R167" s="18">
        <f>IF(H167="","",IF(I167="",H167+TA_RFI,MIN(I167,H167+TA_RFI)))</f>
        <v/>
      </c>
      <c r="S167" s="15">
        <f>IF(H167="","",IF(M167="",DATADATE,M167)-H167)</f>
        <v/>
      </c>
      <c r="T167" s="15">
        <f>IF(OR(R167="",M167&lt;&gt;""),"",IF(DATADATE&gt;R167,"OVERDUE",""))</f>
        <v/>
      </c>
      <c r="U167" s="15">
        <f>IF(OR(M167="",R167=""),"",IF(M167&lt;=R167,"On time","Late"))</f>
        <v/>
      </c>
      <c r="V167" s="16" t="n"/>
      <c r="W167" s="16" t="n"/>
    </row>
    <row r="168">
      <c r="A168" s="15">
        <f>IF(C168="","",PROJ&amp;"-"&amp;"RFI"&amp;"-"&amp;B168&amp;"-"&amp;TEXT(C168,"0000"))</f>
        <v/>
      </c>
      <c r="B168" s="16" t="n"/>
      <c r="C168" s="16" t="n"/>
      <c r="D168" s="16" t="n"/>
      <c r="E168" s="16" t="n"/>
      <c r="F168" s="16" t="n"/>
      <c r="G168" s="16" t="n"/>
      <c r="H168" s="17" t="n"/>
      <c r="I168" s="17" t="n"/>
      <c r="J168" s="16" t="n"/>
      <c r="K168" s="16" t="n"/>
      <c r="L168" s="16" t="n"/>
      <c r="M168" s="17" t="n"/>
      <c r="N168" s="16" t="n"/>
      <c r="O168" s="16" t="n"/>
      <c r="P168" s="16" t="n"/>
      <c r="Q168" s="16" t="n"/>
      <c r="R168" s="18">
        <f>IF(H168="","",IF(I168="",H168+TA_RFI,MIN(I168,H168+TA_RFI)))</f>
        <v/>
      </c>
      <c r="S168" s="15">
        <f>IF(H168="","",IF(M168="",DATADATE,M168)-H168)</f>
        <v/>
      </c>
      <c r="T168" s="15">
        <f>IF(OR(R168="",M168&lt;&gt;""),"",IF(DATADATE&gt;R168,"OVERDUE",""))</f>
        <v/>
      </c>
      <c r="U168" s="15">
        <f>IF(OR(M168="",R168=""),"",IF(M168&lt;=R168,"On time","Late"))</f>
        <v/>
      </c>
      <c r="V168" s="16" t="n"/>
      <c r="W168" s="16" t="n"/>
    </row>
    <row r="169">
      <c r="A169" s="15">
        <f>IF(C169="","",PROJ&amp;"-"&amp;"RFI"&amp;"-"&amp;B169&amp;"-"&amp;TEXT(C169,"0000"))</f>
        <v/>
      </c>
      <c r="B169" s="16" t="n"/>
      <c r="C169" s="16" t="n"/>
      <c r="D169" s="16" t="n"/>
      <c r="E169" s="16" t="n"/>
      <c r="F169" s="16" t="n"/>
      <c r="G169" s="16" t="n"/>
      <c r="H169" s="17" t="n"/>
      <c r="I169" s="17" t="n"/>
      <c r="J169" s="16" t="n"/>
      <c r="K169" s="16" t="n"/>
      <c r="L169" s="16" t="n"/>
      <c r="M169" s="17" t="n"/>
      <c r="N169" s="16" t="n"/>
      <c r="O169" s="16" t="n"/>
      <c r="P169" s="16" t="n"/>
      <c r="Q169" s="16" t="n"/>
      <c r="R169" s="18">
        <f>IF(H169="","",IF(I169="",H169+TA_RFI,MIN(I169,H169+TA_RFI)))</f>
        <v/>
      </c>
      <c r="S169" s="15">
        <f>IF(H169="","",IF(M169="",DATADATE,M169)-H169)</f>
        <v/>
      </c>
      <c r="T169" s="15">
        <f>IF(OR(R169="",M169&lt;&gt;""),"",IF(DATADATE&gt;R169,"OVERDUE",""))</f>
        <v/>
      </c>
      <c r="U169" s="15">
        <f>IF(OR(M169="",R169=""),"",IF(M169&lt;=R169,"On time","Late"))</f>
        <v/>
      </c>
      <c r="V169" s="16" t="n"/>
      <c r="W169" s="16" t="n"/>
    </row>
    <row r="170">
      <c r="A170" s="15">
        <f>IF(C170="","",PROJ&amp;"-"&amp;"RFI"&amp;"-"&amp;B170&amp;"-"&amp;TEXT(C170,"0000"))</f>
        <v/>
      </c>
      <c r="B170" s="16" t="n"/>
      <c r="C170" s="16" t="n"/>
      <c r="D170" s="16" t="n"/>
      <c r="E170" s="16" t="n"/>
      <c r="F170" s="16" t="n"/>
      <c r="G170" s="16" t="n"/>
      <c r="H170" s="17" t="n"/>
      <c r="I170" s="17" t="n"/>
      <c r="J170" s="16" t="n"/>
      <c r="K170" s="16" t="n"/>
      <c r="L170" s="16" t="n"/>
      <c r="M170" s="17" t="n"/>
      <c r="N170" s="16" t="n"/>
      <c r="O170" s="16" t="n"/>
      <c r="P170" s="16" t="n"/>
      <c r="Q170" s="16" t="n"/>
      <c r="R170" s="18">
        <f>IF(H170="","",IF(I170="",H170+TA_RFI,MIN(I170,H170+TA_RFI)))</f>
        <v/>
      </c>
      <c r="S170" s="15">
        <f>IF(H170="","",IF(M170="",DATADATE,M170)-H170)</f>
        <v/>
      </c>
      <c r="T170" s="15">
        <f>IF(OR(R170="",M170&lt;&gt;""),"",IF(DATADATE&gt;R170,"OVERDUE",""))</f>
        <v/>
      </c>
      <c r="U170" s="15">
        <f>IF(OR(M170="",R170=""),"",IF(M170&lt;=R170,"On time","Late"))</f>
        <v/>
      </c>
      <c r="V170" s="16" t="n"/>
      <c r="W170" s="16" t="n"/>
    </row>
    <row r="171">
      <c r="A171" s="15">
        <f>IF(C171="","",PROJ&amp;"-"&amp;"RFI"&amp;"-"&amp;B171&amp;"-"&amp;TEXT(C171,"0000"))</f>
        <v/>
      </c>
      <c r="B171" s="16" t="n"/>
      <c r="C171" s="16" t="n"/>
      <c r="D171" s="16" t="n"/>
      <c r="E171" s="16" t="n"/>
      <c r="F171" s="16" t="n"/>
      <c r="G171" s="16" t="n"/>
      <c r="H171" s="17" t="n"/>
      <c r="I171" s="17" t="n"/>
      <c r="J171" s="16" t="n"/>
      <c r="K171" s="16" t="n"/>
      <c r="L171" s="16" t="n"/>
      <c r="M171" s="17" t="n"/>
      <c r="N171" s="16" t="n"/>
      <c r="O171" s="16" t="n"/>
      <c r="P171" s="16" t="n"/>
      <c r="Q171" s="16" t="n"/>
      <c r="R171" s="18">
        <f>IF(H171="","",IF(I171="",H171+TA_RFI,MIN(I171,H171+TA_RFI)))</f>
        <v/>
      </c>
      <c r="S171" s="15">
        <f>IF(H171="","",IF(M171="",DATADATE,M171)-H171)</f>
        <v/>
      </c>
      <c r="T171" s="15">
        <f>IF(OR(R171="",M171&lt;&gt;""),"",IF(DATADATE&gt;R171,"OVERDUE",""))</f>
        <v/>
      </c>
      <c r="U171" s="15">
        <f>IF(OR(M171="",R171=""),"",IF(M171&lt;=R171,"On time","Late"))</f>
        <v/>
      </c>
      <c r="V171" s="16" t="n"/>
      <c r="W171" s="16" t="n"/>
    </row>
    <row r="172">
      <c r="A172" s="15">
        <f>IF(C172="","",PROJ&amp;"-"&amp;"RFI"&amp;"-"&amp;B172&amp;"-"&amp;TEXT(C172,"0000"))</f>
        <v/>
      </c>
      <c r="B172" s="16" t="n"/>
      <c r="C172" s="16" t="n"/>
      <c r="D172" s="16" t="n"/>
      <c r="E172" s="16" t="n"/>
      <c r="F172" s="16" t="n"/>
      <c r="G172" s="16" t="n"/>
      <c r="H172" s="17" t="n"/>
      <c r="I172" s="17" t="n"/>
      <c r="J172" s="16" t="n"/>
      <c r="K172" s="16" t="n"/>
      <c r="L172" s="16" t="n"/>
      <c r="M172" s="17" t="n"/>
      <c r="N172" s="16" t="n"/>
      <c r="O172" s="16" t="n"/>
      <c r="P172" s="16" t="n"/>
      <c r="Q172" s="16" t="n"/>
      <c r="R172" s="18">
        <f>IF(H172="","",IF(I172="",H172+TA_RFI,MIN(I172,H172+TA_RFI)))</f>
        <v/>
      </c>
      <c r="S172" s="15">
        <f>IF(H172="","",IF(M172="",DATADATE,M172)-H172)</f>
        <v/>
      </c>
      <c r="T172" s="15">
        <f>IF(OR(R172="",M172&lt;&gt;""),"",IF(DATADATE&gt;R172,"OVERDUE",""))</f>
        <v/>
      </c>
      <c r="U172" s="15">
        <f>IF(OR(M172="",R172=""),"",IF(M172&lt;=R172,"On time","Late"))</f>
        <v/>
      </c>
      <c r="V172" s="16" t="n"/>
      <c r="W172" s="16" t="n"/>
    </row>
    <row r="173">
      <c r="A173" s="15">
        <f>IF(C173="","",PROJ&amp;"-"&amp;"RFI"&amp;"-"&amp;B173&amp;"-"&amp;TEXT(C173,"0000"))</f>
        <v/>
      </c>
      <c r="B173" s="16" t="n"/>
      <c r="C173" s="16" t="n"/>
      <c r="D173" s="16" t="n"/>
      <c r="E173" s="16" t="n"/>
      <c r="F173" s="16" t="n"/>
      <c r="G173" s="16" t="n"/>
      <c r="H173" s="17" t="n"/>
      <c r="I173" s="17" t="n"/>
      <c r="J173" s="16" t="n"/>
      <c r="K173" s="16" t="n"/>
      <c r="L173" s="16" t="n"/>
      <c r="M173" s="17" t="n"/>
      <c r="N173" s="16" t="n"/>
      <c r="O173" s="16" t="n"/>
      <c r="P173" s="16" t="n"/>
      <c r="Q173" s="16" t="n"/>
      <c r="R173" s="18">
        <f>IF(H173="","",IF(I173="",H173+TA_RFI,MIN(I173,H173+TA_RFI)))</f>
        <v/>
      </c>
      <c r="S173" s="15">
        <f>IF(H173="","",IF(M173="",DATADATE,M173)-H173)</f>
        <v/>
      </c>
      <c r="T173" s="15">
        <f>IF(OR(R173="",M173&lt;&gt;""),"",IF(DATADATE&gt;R173,"OVERDUE",""))</f>
        <v/>
      </c>
      <c r="U173" s="15">
        <f>IF(OR(M173="",R173=""),"",IF(M173&lt;=R173,"On time","Late"))</f>
        <v/>
      </c>
      <c r="V173" s="16" t="n"/>
      <c r="W173" s="16" t="n"/>
    </row>
    <row r="174">
      <c r="A174" s="15">
        <f>IF(C174="","",PROJ&amp;"-"&amp;"RFI"&amp;"-"&amp;B174&amp;"-"&amp;TEXT(C174,"0000"))</f>
        <v/>
      </c>
      <c r="B174" s="16" t="n"/>
      <c r="C174" s="16" t="n"/>
      <c r="D174" s="16" t="n"/>
      <c r="E174" s="16" t="n"/>
      <c r="F174" s="16" t="n"/>
      <c r="G174" s="16" t="n"/>
      <c r="H174" s="17" t="n"/>
      <c r="I174" s="17" t="n"/>
      <c r="J174" s="16" t="n"/>
      <c r="K174" s="16" t="n"/>
      <c r="L174" s="16" t="n"/>
      <c r="M174" s="17" t="n"/>
      <c r="N174" s="16" t="n"/>
      <c r="O174" s="16" t="n"/>
      <c r="P174" s="16" t="n"/>
      <c r="Q174" s="16" t="n"/>
      <c r="R174" s="18">
        <f>IF(H174="","",IF(I174="",H174+TA_RFI,MIN(I174,H174+TA_RFI)))</f>
        <v/>
      </c>
      <c r="S174" s="15">
        <f>IF(H174="","",IF(M174="",DATADATE,M174)-H174)</f>
        <v/>
      </c>
      <c r="T174" s="15">
        <f>IF(OR(R174="",M174&lt;&gt;""),"",IF(DATADATE&gt;R174,"OVERDUE",""))</f>
        <v/>
      </c>
      <c r="U174" s="15">
        <f>IF(OR(M174="",R174=""),"",IF(M174&lt;=R174,"On time","Late"))</f>
        <v/>
      </c>
      <c r="V174" s="16" t="n"/>
      <c r="W174" s="16" t="n"/>
    </row>
    <row r="175">
      <c r="A175" s="15">
        <f>IF(C175="","",PROJ&amp;"-"&amp;"RFI"&amp;"-"&amp;B175&amp;"-"&amp;TEXT(C175,"0000"))</f>
        <v/>
      </c>
      <c r="B175" s="16" t="n"/>
      <c r="C175" s="16" t="n"/>
      <c r="D175" s="16" t="n"/>
      <c r="E175" s="16" t="n"/>
      <c r="F175" s="16" t="n"/>
      <c r="G175" s="16" t="n"/>
      <c r="H175" s="17" t="n"/>
      <c r="I175" s="17" t="n"/>
      <c r="J175" s="16" t="n"/>
      <c r="K175" s="16" t="n"/>
      <c r="L175" s="16" t="n"/>
      <c r="M175" s="17" t="n"/>
      <c r="N175" s="16" t="n"/>
      <c r="O175" s="16" t="n"/>
      <c r="P175" s="16" t="n"/>
      <c r="Q175" s="16" t="n"/>
      <c r="R175" s="18">
        <f>IF(H175="","",IF(I175="",H175+TA_RFI,MIN(I175,H175+TA_RFI)))</f>
        <v/>
      </c>
      <c r="S175" s="15">
        <f>IF(H175="","",IF(M175="",DATADATE,M175)-H175)</f>
        <v/>
      </c>
      <c r="T175" s="15">
        <f>IF(OR(R175="",M175&lt;&gt;""),"",IF(DATADATE&gt;R175,"OVERDUE",""))</f>
        <v/>
      </c>
      <c r="U175" s="15">
        <f>IF(OR(M175="",R175=""),"",IF(M175&lt;=R175,"On time","Late"))</f>
        <v/>
      </c>
      <c r="V175" s="16" t="n"/>
      <c r="W175" s="16" t="n"/>
    </row>
    <row r="176">
      <c r="A176" s="15">
        <f>IF(C176="","",PROJ&amp;"-"&amp;"RFI"&amp;"-"&amp;B176&amp;"-"&amp;TEXT(C176,"0000"))</f>
        <v/>
      </c>
      <c r="B176" s="16" t="n"/>
      <c r="C176" s="16" t="n"/>
      <c r="D176" s="16" t="n"/>
      <c r="E176" s="16" t="n"/>
      <c r="F176" s="16" t="n"/>
      <c r="G176" s="16" t="n"/>
      <c r="H176" s="17" t="n"/>
      <c r="I176" s="17" t="n"/>
      <c r="J176" s="16" t="n"/>
      <c r="K176" s="16" t="n"/>
      <c r="L176" s="16" t="n"/>
      <c r="M176" s="17" t="n"/>
      <c r="N176" s="16" t="n"/>
      <c r="O176" s="16" t="n"/>
      <c r="P176" s="16" t="n"/>
      <c r="Q176" s="16" t="n"/>
      <c r="R176" s="18">
        <f>IF(H176="","",IF(I176="",H176+TA_RFI,MIN(I176,H176+TA_RFI)))</f>
        <v/>
      </c>
      <c r="S176" s="15">
        <f>IF(H176="","",IF(M176="",DATADATE,M176)-H176)</f>
        <v/>
      </c>
      <c r="T176" s="15">
        <f>IF(OR(R176="",M176&lt;&gt;""),"",IF(DATADATE&gt;R176,"OVERDUE",""))</f>
        <v/>
      </c>
      <c r="U176" s="15">
        <f>IF(OR(M176="",R176=""),"",IF(M176&lt;=R176,"On time","Late"))</f>
        <v/>
      </c>
      <c r="V176" s="16" t="n"/>
      <c r="W176" s="16" t="n"/>
    </row>
    <row r="177">
      <c r="A177" s="15">
        <f>IF(C177="","",PROJ&amp;"-"&amp;"RFI"&amp;"-"&amp;B177&amp;"-"&amp;TEXT(C177,"0000"))</f>
        <v/>
      </c>
      <c r="B177" s="16" t="n"/>
      <c r="C177" s="16" t="n"/>
      <c r="D177" s="16" t="n"/>
      <c r="E177" s="16" t="n"/>
      <c r="F177" s="16" t="n"/>
      <c r="G177" s="16" t="n"/>
      <c r="H177" s="17" t="n"/>
      <c r="I177" s="17" t="n"/>
      <c r="J177" s="16" t="n"/>
      <c r="K177" s="16" t="n"/>
      <c r="L177" s="16" t="n"/>
      <c r="M177" s="17" t="n"/>
      <c r="N177" s="16" t="n"/>
      <c r="O177" s="16" t="n"/>
      <c r="P177" s="16" t="n"/>
      <c r="Q177" s="16" t="n"/>
      <c r="R177" s="18">
        <f>IF(H177="","",IF(I177="",H177+TA_RFI,MIN(I177,H177+TA_RFI)))</f>
        <v/>
      </c>
      <c r="S177" s="15">
        <f>IF(H177="","",IF(M177="",DATADATE,M177)-H177)</f>
        <v/>
      </c>
      <c r="T177" s="15">
        <f>IF(OR(R177="",M177&lt;&gt;""),"",IF(DATADATE&gt;R177,"OVERDUE",""))</f>
        <v/>
      </c>
      <c r="U177" s="15">
        <f>IF(OR(M177="",R177=""),"",IF(M177&lt;=R177,"On time","Late"))</f>
        <v/>
      </c>
      <c r="V177" s="16" t="n"/>
      <c r="W177" s="16" t="n"/>
    </row>
    <row r="178">
      <c r="A178" s="15">
        <f>IF(C178="","",PROJ&amp;"-"&amp;"RFI"&amp;"-"&amp;B178&amp;"-"&amp;TEXT(C178,"0000"))</f>
        <v/>
      </c>
      <c r="B178" s="16" t="n"/>
      <c r="C178" s="16" t="n"/>
      <c r="D178" s="16" t="n"/>
      <c r="E178" s="16" t="n"/>
      <c r="F178" s="16" t="n"/>
      <c r="G178" s="16" t="n"/>
      <c r="H178" s="17" t="n"/>
      <c r="I178" s="17" t="n"/>
      <c r="J178" s="16" t="n"/>
      <c r="K178" s="16" t="n"/>
      <c r="L178" s="16" t="n"/>
      <c r="M178" s="17" t="n"/>
      <c r="N178" s="16" t="n"/>
      <c r="O178" s="16" t="n"/>
      <c r="P178" s="16" t="n"/>
      <c r="Q178" s="16" t="n"/>
      <c r="R178" s="18">
        <f>IF(H178="","",IF(I178="",H178+TA_RFI,MIN(I178,H178+TA_RFI)))</f>
        <v/>
      </c>
      <c r="S178" s="15">
        <f>IF(H178="","",IF(M178="",DATADATE,M178)-H178)</f>
        <v/>
      </c>
      <c r="T178" s="15">
        <f>IF(OR(R178="",M178&lt;&gt;""),"",IF(DATADATE&gt;R178,"OVERDUE",""))</f>
        <v/>
      </c>
      <c r="U178" s="15">
        <f>IF(OR(M178="",R178=""),"",IF(M178&lt;=R178,"On time","Late"))</f>
        <v/>
      </c>
      <c r="V178" s="16" t="n"/>
      <c r="W178" s="16" t="n"/>
    </row>
    <row r="179">
      <c r="A179" s="15">
        <f>IF(C179="","",PROJ&amp;"-"&amp;"RFI"&amp;"-"&amp;B179&amp;"-"&amp;TEXT(C179,"0000"))</f>
        <v/>
      </c>
      <c r="B179" s="16" t="n"/>
      <c r="C179" s="16" t="n"/>
      <c r="D179" s="16" t="n"/>
      <c r="E179" s="16" t="n"/>
      <c r="F179" s="16" t="n"/>
      <c r="G179" s="16" t="n"/>
      <c r="H179" s="17" t="n"/>
      <c r="I179" s="17" t="n"/>
      <c r="J179" s="16" t="n"/>
      <c r="K179" s="16" t="n"/>
      <c r="L179" s="16" t="n"/>
      <c r="M179" s="17" t="n"/>
      <c r="N179" s="16" t="n"/>
      <c r="O179" s="16" t="n"/>
      <c r="P179" s="16" t="n"/>
      <c r="Q179" s="16" t="n"/>
      <c r="R179" s="18">
        <f>IF(H179="","",IF(I179="",H179+TA_RFI,MIN(I179,H179+TA_RFI)))</f>
        <v/>
      </c>
      <c r="S179" s="15">
        <f>IF(H179="","",IF(M179="",DATADATE,M179)-H179)</f>
        <v/>
      </c>
      <c r="T179" s="15">
        <f>IF(OR(R179="",M179&lt;&gt;""),"",IF(DATADATE&gt;R179,"OVERDUE",""))</f>
        <v/>
      </c>
      <c r="U179" s="15">
        <f>IF(OR(M179="",R179=""),"",IF(M179&lt;=R179,"On time","Late"))</f>
        <v/>
      </c>
      <c r="V179" s="16" t="n"/>
      <c r="W179" s="16" t="n"/>
    </row>
    <row r="180">
      <c r="A180" s="15">
        <f>IF(C180="","",PROJ&amp;"-"&amp;"RFI"&amp;"-"&amp;B180&amp;"-"&amp;TEXT(C180,"0000"))</f>
        <v/>
      </c>
      <c r="B180" s="16" t="n"/>
      <c r="C180" s="16" t="n"/>
      <c r="D180" s="16" t="n"/>
      <c r="E180" s="16" t="n"/>
      <c r="F180" s="16" t="n"/>
      <c r="G180" s="16" t="n"/>
      <c r="H180" s="17" t="n"/>
      <c r="I180" s="17" t="n"/>
      <c r="J180" s="16" t="n"/>
      <c r="K180" s="16" t="n"/>
      <c r="L180" s="16" t="n"/>
      <c r="M180" s="17" t="n"/>
      <c r="N180" s="16" t="n"/>
      <c r="O180" s="16" t="n"/>
      <c r="P180" s="16" t="n"/>
      <c r="Q180" s="16" t="n"/>
      <c r="R180" s="18">
        <f>IF(H180="","",IF(I180="",H180+TA_RFI,MIN(I180,H180+TA_RFI)))</f>
        <v/>
      </c>
      <c r="S180" s="15">
        <f>IF(H180="","",IF(M180="",DATADATE,M180)-H180)</f>
        <v/>
      </c>
      <c r="T180" s="15">
        <f>IF(OR(R180="",M180&lt;&gt;""),"",IF(DATADATE&gt;R180,"OVERDUE",""))</f>
        <v/>
      </c>
      <c r="U180" s="15">
        <f>IF(OR(M180="",R180=""),"",IF(M180&lt;=R180,"On time","Late"))</f>
        <v/>
      </c>
      <c r="V180" s="16" t="n"/>
      <c r="W180" s="16" t="n"/>
    </row>
    <row r="181">
      <c r="A181" s="15">
        <f>IF(C181="","",PROJ&amp;"-"&amp;"RFI"&amp;"-"&amp;B181&amp;"-"&amp;TEXT(C181,"0000"))</f>
        <v/>
      </c>
      <c r="B181" s="16" t="n"/>
      <c r="C181" s="16" t="n"/>
      <c r="D181" s="16" t="n"/>
      <c r="E181" s="16" t="n"/>
      <c r="F181" s="16" t="n"/>
      <c r="G181" s="16" t="n"/>
      <c r="H181" s="17" t="n"/>
      <c r="I181" s="17" t="n"/>
      <c r="J181" s="16" t="n"/>
      <c r="K181" s="16" t="n"/>
      <c r="L181" s="16" t="n"/>
      <c r="M181" s="17" t="n"/>
      <c r="N181" s="16" t="n"/>
      <c r="O181" s="16" t="n"/>
      <c r="P181" s="16" t="n"/>
      <c r="Q181" s="16" t="n"/>
      <c r="R181" s="18">
        <f>IF(H181="","",IF(I181="",H181+TA_RFI,MIN(I181,H181+TA_RFI)))</f>
        <v/>
      </c>
      <c r="S181" s="15">
        <f>IF(H181="","",IF(M181="",DATADATE,M181)-H181)</f>
        <v/>
      </c>
      <c r="T181" s="15">
        <f>IF(OR(R181="",M181&lt;&gt;""),"",IF(DATADATE&gt;R181,"OVERDUE",""))</f>
        <v/>
      </c>
      <c r="U181" s="15">
        <f>IF(OR(M181="",R181=""),"",IF(M181&lt;=R181,"On time","Late"))</f>
        <v/>
      </c>
      <c r="V181" s="16" t="n"/>
      <c r="W181" s="16" t="n"/>
    </row>
    <row r="182">
      <c r="A182" s="15">
        <f>IF(C182="","",PROJ&amp;"-"&amp;"RFI"&amp;"-"&amp;B182&amp;"-"&amp;TEXT(C182,"0000"))</f>
        <v/>
      </c>
      <c r="B182" s="16" t="n"/>
      <c r="C182" s="16" t="n"/>
      <c r="D182" s="16" t="n"/>
      <c r="E182" s="16" t="n"/>
      <c r="F182" s="16" t="n"/>
      <c r="G182" s="16" t="n"/>
      <c r="H182" s="17" t="n"/>
      <c r="I182" s="17" t="n"/>
      <c r="J182" s="16" t="n"/>
      <c r="K182" s="16" t="n"/>
      <c r="L182" s="16" t="n"/>
      <c r="M182" s="17" t="n"/>
      <c r="N182" s="16" t="n"/>
      <c r="O182" s="16" t="n"/>
      <c r="P182" s="16" t="n"/>
      <c r="Q182" s="16" t="n"/>
      <c r="R182" s="18">
        <f>IF(H182="","",IF(I182="",H182+TA_RFI,MIN(I182,H182+TA_RFI)))</f>
        <v/>
      </c>
      <c r="S182" s="15">
        <f>IF(H182="","",IF(M182="",DATADATE,M182)-H182)</f>
        <v/>
      </c>
      <c r="T182" s="15">
        <f>IF(OR(R182="",M182&lt;&gt;""),"",IF(DATADATE&gt;R182,"OVERDUE",""))</f>
        <v/>
      </c>
      <c r="U182" s="15">
        <f>IF(OR(M182="",R182=""),"",IF(M182&lt;=R182,"On time","Late"))</f>
        <v/>
      </c>
      <c r="V182" s="16" t="n"/>
      <c r="W182" s="16" t="n"/>
    </row>
    <row r="183">
      <c r="A183" s="15">
        <f>IF(C183="","",PROJ&amp;"-"&amp;"RFI"&amp;"-"&amp;B183&amp;"-"&amp;TEXT(C183,"0000"))</f>
        <v/>
      </c>
      <c r="B183" s="16" t="n"/>
      <c r="C183" s="16" t="n"/>
      <c r="D183" s="16" t="n"/>
      <c r="E183" s="16" t="n"/>
      <c r="F183" s="16" t="n"/>
      <c r="G183" s="16" t="n"/>
      <c r="H183" s="17" t="n"/>
      <c r="I183" s="17" t="n"/>
      <c r="J183" s="16" t="n"/>
      <c r="K183" s="16" t="n"/>
      <c r="L183" s="16" t="n"/>
      <c r="M183" s="17" t="n"/>
      <c r="N183" s="16" t="n"/>
      <c r="O183" s="16" t="n"/>
      <c r="P183" s="16" t="n"/>
      <c r="Q183" s="16" t="n"/>
      <c r="R183" s="18">
        <f>IF(H183="","",IF(I183="",H183+TA_RFI,MIN(I183,H183+TA_RFI)))</f>
        <v/>
      </c>
      <c r="S183" s="15">
        <f>IF(H183="","",IF(M183="",DATADATE,M183)-H183)</f>
        <v/>
      </c>
      <c r="T183" s="15">
        <f>IF(OR(R183="",M183&lt;&gt;""),"",IF(DATADATE&gt;R183,"OVERDUE",""))</f>
        <v/>
      </c>
      <c r="U183" s="15">
        <f>IF(OR(M183="",R183=""),"",IF(M183&lt;=R183,"On time","Late"))</f>
        <v/>
      </c>
      <c r="V183" s="16" t="n"/>
      <c r="W183" s="16" t="n"/>
    </row>
    <row r="184">
      <c r="A184" s="15">
        <f>IF(C184="","",PROJ&amp;"-"&amp;"RFI"&amp;"-"&amp;B184&amp;"-"&amp;TEXT(C184,"0000"))</f>
        <v/>
      </c>
      <c r="B184" s="16" t="n"/>
      <c r="C184" s="16" t="n"/>
      <c r="D184" s="16" t="n"/>
      <c r="E184" s="16" t="n"/>
      <c r="F184" s="16" t="n"/>
      <c r="G184" s="16" t="n"/>
      <c r="H184" s="17" t="n"/>
      <c r="I184" s="17" t="n"/>
      <c r="J184" s="16" t="n"/>
      <c r="K184" s="16" t="n"/>
      <c r="L184" s="16" t="n"/>
      <c r="M184" s="17" t="n"/>
      <c r="N184" s="16" t="n"/>
      <c r="O184" s="16" t="n"/>
      <c r="P184" s="16" t="n"/>
      <c r="Q184" s="16" t="n"/>
      <c r="R184" s="18">
        <f>IF(H184="","",IF(I184="",H184+TA_RFI,MIN(I184,H184+TA_RFI)))</f>
        <v/>
      </c>
      <c r="S184" s="15">
        <f>IF(H184="","",IF(M184="",DATADATE,M184)-H184)</f>
        <v/>
      </c>
      <c r="T184" s="15">
        <f>IF(OR(R184="",M184&lt;&gt;""),"",IF(DATADATE&gt;R184,"OVERDUE",""))</f>
        <v/>
      </c>
      <c r="U184" s="15">
        <f>IF(OR(M184="",R184=""),"",IF(M184&lt;=R184,"On time","Late"))</f>
        <v/>
      </c>
      <c r="V184" s="16" t="n"/>
      <c r="W184" s="16" t="n"/>
    </row>
    <row r="185">
      <c r="A185" s="15">
        <f>IF(C185="","",PROJ&amp;"-"&amp;"RFI"&amp;"-"&amp;B185&amp;"-"&amp;TEXT(C185,"0000"))</f>
        <v/>
      </c>
      <c r="B185" s="16" t="n"/>
      <c r="C185" s="16" t="n"/>
      <c r="D185" s="16" t="n"/>
      <c r="E185" s="16" t="n"/>
      <c r="F185" s="16" t="n"/>
      <c r="G185" s="16" t="n"/>
      <c r="H185" s="17" t="n"/>
      <c r="I185" s="17" t="n"/>
      <c r="J185" s="16" t="n"/>
      <c r="K185" s="16" t="n"/>
      <c r="L185" s="16" t="n"/>
      <c r="M185" s="17" t="n"/>
      <c r="N185" s="16" t="n"/>
      <c r="O185" s="16" t="n"/>
      <c r="P185" s="16" t="n"/>
      <c r="Q185" s="16" t="n"/>
      <c r="R185" s="18">
        <f>IF(H185="","",IF(I185="",H185+TA_RFI,MIN(I185,H185+TA_RFI)))</f>
        <v/>
      </c>
      <c r="S185" s="15">
        <f>IF(H185="","",IF(M185="",DATADATE,M185)-H185)</f>
        <v/>
      </c>
      <c r="T185" s="15">
        <f>IF(OR(R185="",M185&lt;&gt;""),"",IF(DATADATE&gt;R185,"OVERDUE",""))</f>
        <v/>
      </c>
      <c r="U185" s="15">
        <f>IF(OR(M185="",R185=""),"",IF(M185&lt;=R185,"On time","Late"))</f>
        <v/>
      </c>
      <c r="V185" s="16" t="n"/>
      <c r="W185" s="16" t="n"/>
    </row>
    <row r="186">
      <c r="A186" s="15">
        <f>IF(C186="","",PROJ&amp;"-"&amp;"RFI"&amp;"-"&amp;B186&amp;"-"&amp;TEXT(C186,"0000"))</f>
        <v/>
      </c>
      <c r="B186" s="16" t="n"/>
      <c r="C186" s="16" t="n"/>
      <c r="D186" s="16" t="n"/>
      <c r="E186" s="16" t="n"/>
      <c r="F186" s="16" t="n"/>
      <c r="G186" s="16" t="n"/>
      <c r="H186" s="17" t="n"/>
      <c r="I186" s="17" t="n"/>
      <c r="J186" s="16" t="n"/>
      <c r="K186" s="16" t="n"/>
      <c r="L186" s="16" t="n"/>
      <c r="M186" s="17" t="n"/>
      <c r="N186" s="16" t="n"/>
      <c r="O186" s="16" t="n"/>
      <c r="P186" s="16" t="n"/>
      <c r="Q186" s="16" t="n"/>
      <c r="R186" s="18">
        <f>IF(H186="","",IF(I186="",H186+TA_RFI,MIN(I186,H186+TA_RFI)))</f>
        <v/>
      </c>
      <c r="S186" s="15">
        <f>IF(H186="","",IF(M186="",DATADATE,M186)-H186)</f>
        <v/>
      </c>
      <c r="T186" s="15">
        <f>IF(OR(R186="",M186&lt;&gt;""),"",IF(DATADATE&gt;R186,"OVERDUE",""))</f>
        <v/>
      </c>
      <c r="U186" s="15">
        <f>IF(OR(M186="",R186=""),"",IF(M186&lt;=R186,"On time","Late"))</f>
        <v/>
      </c>
      <c r="V186" s="16" t="n"/>
      <c r="W186" s="16" t="n"/>
    </row>
    <row r="187">
      <c r="A187" s="15">
        <f>IF(C187="","",PROJ&amp;"-"&amp;"RFI"&amp;"-"&amp;B187&amp;"-"&amp;TEXT(C187,"0000"))</f>
        <v/>
      </c>
      <c r="B187" s="16" t="n"/>
      <c r="C187" s="16" t="n"/>
      <c r="D187" s="16" t="n"/>
      <c r="E187" s="16" t="n"/>
      <c r="F187" s="16" t="n"/>
      <c r="G187" s="16" t="n"/>
      <c r="H187" s="17" t="n"/>
      <c r="I187" s="17" t="n"/>
      <c r="J187" s="16" t="n"/>
      <c r="K187" s="16" t="n"/>
      <c r="L187" s="16" t="n"/>
      <c r="M187" s="17" t="n"/>
      <c r="N187" s="16" t="n"/>
      <c r="O187" s="16" t="n"/>
      <c r="P187" s="16" t="n"/>
      <c r="Q187" s="16" t="n"/>
      <c r="R187" s="18">
        <f>IF(H187="","",IF(I187="",H187+TA_RFI,MIN(I187,H187+TA_RFI)))</f>
        <v/>
      </c>
      <c r="S187" s="15">
        <f>IF(H187="","",IF(M187="",DATADATE,M187)-H187)</f>
        <v/>
      </c>
      <c r="T187" s="15">
        <f>IF(OR(R187="",M187&lt;&gt;""),"",IF(DATADATE&gt;R187,"OVERDUE",""))</f>
        <v/>
      </c>
      <c r="U187" s="15">
        <f>IF(OR(M187="",R187=""),"",IF(M187&lt;=R187,"On time","Late"))</f>
        <v/>
      </c>
      <c r="V187" s="16" t="n"/>
      <c r="W187" s="16" t="n"/>
    </row>
    <row r="188">
      <c r="A188" s="15">
        <f>IF(C188="","",PROJ&amp;"-"&amp;"RFI"&amp;"-"&amp;B188&amp;"-"&amp;TEXT(C188,"0000"))</f>
        <v/>
      </c>
      <c r="B188" s="16" t="n"/>
      <c r="C188" s="16" t="n"/>
      <c r="D188" s="16" t="n"/>
      <c r="E188" s="16" t="n"/>
      <c r="F188" s="16" t="n"/>
      <c r="G188" s="16" t="n"/>
      <c r="H188" s="17" t="n"/>
      <c r="I188" s="17" t="n"/>
      <c r="J188" s="16" t="n"/>
      <c r="K188" s="16" t="n"/>
      <c r="L188" s="16" t="n"/>
      <c r="M188" s="17" t="n"/>
      <c r="N188" s="16" t="n"/>
      <c r="O188" s="16" t="n"/>
      <c r="P188" s="16" t="n"/>
      <c r="Q188" s="16" t="n"/>
      <c r="R188" s="18">
        <f>IF(H188="","",IF(I188="",H188+TA_RFI,MIN(I188,H188+TA_RFI)))</f>
        <v/>
      </c>
      <c r="S188" s="15">
        <f>IF(H188="","",IF(M188="",DATADATE,M188)-H188)</f>
        <v/>
      </c>
      <c r="T188" s="15">
        <f>IF(OR(R188="",M188&lt;&gt;""),"",IF(DATADATE&gt;R188,"OVERDUE",""))</f>
        <v/>
      </c>
      <c r="U188" s="15">
        <f>IF(OR(M188="",R188=""),"",IF(M188&lt;=R188,"On time","Late"))</f>
        <v/>
      </c>
      <c r="V188" s="16" t="n"/>
      <c r="W188" s="16" t="n"/>
    </row>
    <row r="189">
      <c r="A189" s="15">
        <f>IF(C189="","",PROJ&amp;"-"&amp;"RFI"&amp;"-"&amp;B189&amp;"-"&amp;TEXT(C189,"0000"))</f>
        <v/>
      </c>
      <c r="B189" s="16" t="n"/>
      <c r="C189" s="16" t="n"/>
      <c r="D189" s="16" t="n"/>
      <c r="E189" s="16" t="n"/>
      <c r="F189" s="16" t="n"/>
      <c r="G189" s="16" t="n"/>
      <c r="H189" s="17" t="n"/>
      <c r="I189" s="17" t="n"/>
      <c r="J189" s="16" t="n"/>
      <c r="K189" s="16" t="n"/>
      <c r="L189" s="16" t="n"/>
      <c r="M189" s="17" t="n"/>
      <c r="N189" s="16" t="n"/>
      <c r="O189" s="16" t="n"/>
      <c r="P189" s="16" t="n"/>
      <c r="Q189" s="16" t="n"/>
      <c r="R189" s="18">
        <f>IF(H189="","",IF(I189="",H189+TA_RFI,MIN(I189,H189+TA_RFI)))</f>
        <v/>
      </c>
      <c r="S189" s="15">
        <f>IF(H189="","",IF(M189="",DATADATE,M189)-H189)</f>
        <v/>
      </c>
      <c r="T189" s="15">
        <f>IF(OR(R189="",M189&lt;&gt;""),"",IF(DATADATE&gt;R189,"OVERDUE",""))</f>
        <v/>
      </c>
      <c r="U189" s="15">
        <f>IF(OR(M189="",R189=""),"",IF(M189&lt;=R189,"On time","Late"))</f>
        <v/>
      </c>
      <c r="V189" s="16" t="n"/>
      <c r="W189" s="16" t="n"/>
    </row>
    <row r="190">
      <c r="A190" s="15">
        <f>IF(C190="","",PROJ&amp;"-"&amp;"RFI"&amp;"-"&amp;B190&amp;"-"&amp;TEXT(C190,"0000"))</f>
        <v/>
      </c>
      <c r="B190" s="16" t="n"/>
      <c r="C190" s="16" t="n"/>
      <c r="D190" s="16" t="n"/>
      <c r="E190" s="16" t="n"/>
      <c r="F190" s="16" t="n"/>
      <c r="G190" s="16" t="n"/>
      <c r="H190" s="17" t="n"/>
      <c r="I190" s="17" t="n"/>
      <c r="J190" s="16" t="n"/>
      <c r="K190" s="16" t="n"/>
      <c r="L190" s="16" t="n"/>
      <c r="M190" s="17" t="n"/>
      <c r="N190" s="16" t="n"/>
      <c r="O190" s="16" t="n"/>
      <c r="P190" s="16" t="n"/>
      <c r="Q190" s="16" t="n"/>
      <c r="R190" s="18">
        <f>IF(H190="","",IF(I190="",H190+TA_RFI,MIN(I190,H190+TA_RFI)))</f>
        <v/>
      </c>
      <c r="S190" s="15">
        <f>IF(H190="","",IF(M190="",DATADATE,M190)-H190)</f>
        <v/>
      </c>
      <c r="T190" s="15">
        <f>IF(OR(R190="",M190&lt;&gt;""),"",IF(DATADATE&gt;R190,"OVERDUE",""))</f>
        <v/>
      </c>
      <c r="U190" s="15">
        <f>IF(OR(M190="",R190=""),"",IF(M190&lt;=R190,"On time","Late"))</f>
        <v/>
      </c>
      <c r="V190" s="16" t="n"/>
      <c r="W190" s="16" t="n"/>
    </row>
    <row r="191">
      <c r="A191" s="15">
        <f>IF(C191="","",PROJ&amp;"-"&amp;"RFI"&amp;"-"&amp;B191&amp;"-"&amp;TEXT(C191,"0000"))</f>
        <v/>
      </c>
      <c r="B191" s="16" t="n"/>
      <c r="C191" s="16" t="n"/>
      <c r="D191" s="16" t="n"/>
      <c r="E191" s="16" t="n"/>
      <c r="F191" s="16" t="n"/>
      <c r="G191" s="16" t="n"/>
      <c r="H191" s="17" t="n"/>
      <c r="I191" s="17" t="n"/>
      <c r="J191" s="16" t="n"/>
      <c r="K191" s="16" t="n"/>
      <c r="L191" s="16" t="n"/>
      <c r="M191" s="17" t="n"/>
      <c r="N191" s="16" t="n"/>
      <c r="O191" s="16" t="n"/>
      <c r="P191" s="16" t="n"/>
      <c r="Q191" s="16" t="n"/>
      <c r="R191" s="18">
        <f>IF(H191="","",IF(I191="",H191+TA_RFI,MIN(I191,H191+TA_RFI)))</f>
        <v/>
      </c>
      <c r="S191" s="15">
        <f>IF(H191="","",IF(M191="",DATADATE,M191)-H191)</f>
        <v/>
      </c>
      <c r="T191" s="15">
        <f>IF(OR(R191="",M191&lt;&gt;""),"",IF(DATADATE&gt;R191,"OVERDUE",""))</f>
        <v/>
      </c>
      <c r="U191" s="15">
        <f>IF(OR(M191="",R191=""),"",IF(M191&lt;=R191,"On time","Late"))</f>
        <v/>
      </c>
      <c r="V191" s="16" t="n"/>
      <c r="W191" s="16" t="n"/>
    </row>
    <row r="192">
      <c r="A192" s="15">
        <f>IF(C192="","",PROJ&amp;"-"&amp;"RFI"&amp;"-"&amp;B192&amp;"-"&amp;TEXT(C192,"0000"))</f>
        <v/>
      </c>
      <c r="B192" s="16" t="n"/>
      <c r="C192" s="16" t="n"/>
      <c r="D192" s="16" t="n"/>
      <c r="E192" s="16" t="n"/>
      <c r="F192" s="16" t="n"/>
      <c r="G192" s="16" t="n"/>
      <c r="H192" s="17" t="n"/>
      <c r="I192" s="17" t="n"/>
      <c r="J192" s="16" t="n"/>
      <c r="K192" s="16" t="n"/>
      <c r="L192" s="16" t="n"/>
      <c r="M192" s="17" t="n"/>
      <c r="N192" s="16" t="n"/>
      <c r="O192" s="16" t="n"/>
      <c r="P192" s="16" t="n"/>
      <c r="Q192" s="16" t="n"/>
      <c r="R192" s="18">
        <f>IF(H192="","",IF(I192="",H192+TA_RFI,MIN(I192,H192+TA_RFI)))</f>
        <v/>
      </c>
      <c r="S192" s="15">
        <f>IF(H192="","",IF(M192="",DATADATE,M192)-H192)</f>
        <v/>
      </c>
      <c r="T192" s="15">
        <f>IF(OR(R192="",M192&lt;&gt;""),"",IF(DATADATE&gt;R192,"OVERDUE",""))</f>
        <v/>
      </c>
      <c r="U192" s="15">
        <f>IF(OR(M192="",R192=""),"",IF(M192&lt;=R192,"On time","Late"))</f>
        <v/>
      </c>
      <c r="V192" s="16" t="n"/>
      <c r="W192" s="16" t="n"/>
    </row>
    <row r="193">
      <c r="A193" s="15">
        <f>IF(C193="","",PROJ&amp;"-"&amp;"RFI"&amp;"-"&amp;B193&amp;"-"&amp;TEXT(C193,"0000"))</f>
        <v/>
      </c>
      <c r="B193" s="16" t="n"/>
      <c r="C193" s="16" t="n"/>
      <c r="D193" s="16" t="n"/>
      <c r="E193" s="16" t="n"/>
      <c r="F193" s="16" t="n"/>
      <c r="G193" s="16" t="n"/>
      <c r="H193" s="17" t="n"/>
      <c r="I193" s="17" t="n"/>
      <c r="J193" s="16" t="n"/>
      <c r="K193" s="16" t="n"/>
      <c r="L193" s="16" t="n"/>
      <c r="M193" s="17" t="n"/>
      <c r="N193" s="16" t="n"/>
      <c r="O193" s="16" t="n"/>
      <c r="P193" s="16" t="n"/>
      <c r="Q193" s="16" t="n"/>
      <c r="R193" s="18">
        <f>IF(H193="","",IF(I193="",H193+TA_RFI,MIN(I193,H193+TA_RFI)))</f>
        <v/>
      </c>
      <c r="S193" s="15">
        <f>IF(H193="","",IF(M193="",DATADATE,M193)-H193)</f>
        <v/>
      </c>
      <c r="T193" s="15">
        <f>IF(OR(R193="",M193&lt;&gt;""),"",IF(DATADATE&gt;R193,"OVERDUE",""))</f>
        <v/>
      </c>
      <c r="U193" s="15">
        <f>IF(OR(M193="",R193=""),"",IF(M193&lt;=R193,"On time","Late"))</f>
        <v/>
      </c>
      <c r="V193" s="16" t="n"/>
      <c r="W193" s="16" t="n"/>
    </row>
    <row r="194">
      <c r="A194" s="15">
        <f>IF(C194="","",PROJ&amp;"-"&amp;"RFI"&amp;"-"&amp;B194&amp;"-"&amp;TEXT(C194,"0000"))</f>
        <v/>
      </c>
      <c r="B194" s="16" t="n"/>
      <c r="C194" s="16" t="n"/>
      <c r="D194" s="16" t="n"/>
      <c r="E194" s="16" t="n"/>
      <c r="F194" s="16" t="n"/>
      <c r="G194" s="16" t="n"/>
      <c r="H194" s="17" t="n"/>
      <c r="I194" s="17" t="n"/>
      <c r="J194" s="16" t="n"/>
      <c r="K194" s="16" t="n"/>
      <c r="L194" s="16" t="n"/>
      <c r="M194" s="17" t="n"/>
      <c r="N194" s="16" t="n"/>
      <c r="O194" s="16" t="n"/>
      <c r="P194" s="16" t="n"/>
      <c r="Q194" s="16" t="n"/>
      <c r="R194" s="18">
        <f>IF(H194="","",IF(I194="",H194+TA_RFI,MIN(I194,H194+TA_RFI)))</f>
        <v/>
      </c>
      <c r="S194" s="15">
        <f>IF(H194="","",IF(M194="",DATADATE,M194)-H194)</f>
        <v/>
      </c>
      <c r="T194" s="15">
        <f>IF(OR(R194="",M194&lt;&gt;""),"",IF(DATADATE&gt;R194,"OVERDUE",""))</f>
        <v/>
      </c>
      <c r="U194" s="15">
        <f>IF(OR(M194="",R194=""),"",IF(M194&lt;=R194,"On time","Late"))</f>
        <v/>
      </c>
      <c r="V194" s="16" t="n"/>
      <c r="W194" s="16" t="n"/>
    </row>
    <row r="195">
      <c r="A195" s="15">
        <f>IF(C195="","",PROJ&amp;"-"&amp;"RFI"&amp;"-"&amp;B195&amp;"-"&amp;TEXT(C195,"0000"))</f>
        <v/>
      </c>
      <c r="B195" s="16" t="n"/>
      <c r="C195" s="16" t="n"/>
      <c r="D195" s="16" t="n"/>
      <c r="E195" s="16" t="n"/>
      <c r="F195" s="16" t="n"/>
      <c r="G195" s="16" t="n"/>
      <c r="H195" s="17" t="n"/>
      <c r="I195" s="17" t="n"/>
      <c r="J195" s="16" t="n"/>
      <c r="K195" s="16" t="n"/>
      <c r="L195" s="16" t="n"/>
      <c r="M195" s="17" t="n"/>
      <c r="N195" s="16" t="n"/>
      <c r="O195" s="16" t="n"/>
      <c r="P195" s="16" t="n"/>
      <c r="Q195" s="16" t="n"/>
      <c r="R195" s="18">
        <f>IF(H195="","",IF(I195="",H195+TA_RFI,MIN(I195,H195+TA_RFI)))</f>
        <v/>
      </c>
      <c r="S195" s="15">
        <f>IF(H195="","",IF(M195="",DATADATE,M195)-H195)</f>
        <v/>
      </c>
      <c r="T195" s="15">
        <f>IF(OR(R195="",M195&lt;&gt;""),"",IF(DATADATE&gt;R195,"OVERDUE",""))</f>
        <v/>
      </c>
      <c r="U195" s="15">
        <f>IF(OR(M195="",R195=""),"",IF(M195&lt;=R195,"On time","Late"))</f>
        <v/>
      </c>
      <c r="V195" s="16" t="n"/>
      <c r="W195" s="16" t="n"/>
    </row>
    <row r="196">
      <c r="A196" s="15">
        <f>IF(C196="","",PROJ&amp;"-"&amp;"RFI"&amp;"-"&amp;B196&amp;"-"&amp;TEXT(C196,"0000"))</f>
        <v/>
      </c>
      <c r="B196" s="16" t="n"/>
      <c r="C196" s="16" t="n"/>
      <c r="D196" s="16" t="n"/>
      <c r="E196" s="16" t="n"/>
      <c r="F196" s="16" t="n"/>
      <c r="G196" s="16" t="n"/>
      <c r="H196" s="17" t="n"/>
      <c r="I196" s="17" t="n"/>
      <c r="J196" s="16" t="n"/>
      <c r="K196" s="16" t="n"/>
      <c r="L196" s="16" t="n"/>
      <c r="M196" s="17" t="n"/>
      <c r="N196" s="16" t="n"/>
      <c r="O196" s="16" t="n"/>
      <c r="P196" s="16" t="n"/>
      <c r="Q196" s="16" t="n"/>
      <c r="R196" s="18">
        <f>IF(H196="","",IF(I196="",H196+TA_RFI,MIN(I196,H196+TA_RFI)))</f>
        <v/>
      </c>
      <c r="S196" s="15">
        <f>IF(H196="","",IF(M196="",DATADATE,M196)-H196)</f>
        <v/>
      </c>
      <c r="T196" s="15">
        <f>IF(OR(R196="",M196&lt;&gt;""),"",IF(DATADATE&gt;R196,"OVERDUE",""))</f>
        <v/>
      </c>
      <c r="U196" s="15">
        <f>IF(OR(M196="",R196=""),"",IF(M196&lt;=R196,"On time","Late"))</f>
        <v/>
      </c>
      <c r="V196" s="16" t="n"/>
      <c r="W196" s="16" t="n"/>
    </row>
    <row r="197">
      <c r="A197" s="15">
        <f>IF(C197="","",PROJ&amp;"-"&amp;"RFI"&amp;"-"&amp;B197&amp;"-"&amp;TEXT(C197,"0000"))</f>
        <v/>
      </c>
      <c r="B197" s="16" t="n"/>
      <c r="C197" s="16" t="n"/>
      <c r="D197" s="16" t="n"/>
      <c r="E197" s="16" t="n"/>
      <c r="F197" s="16" t="n"/>
      <c r="G197" s="16" t="n"/>
      <c r="H197" s="17" t="n"/>
      <c r="I197" s="17" t="n"/>
      <c r="J197" s="16" t="n"/>
      <c r="K197" s="16" t="n"/>
      <c r="L197" s="16" t="n"/>
      <c r="M197" s="17" t="n"/>
      <c r="N197" s="16" t="n"/>
      <c r="O197" s="16" t="n"/>
      <c r="P197" s="16" t="n"/>
      <c r="Q197" s="16" t="n"/>
      <c r="R197" s="18">
        <f>IF(H197="","",IF(I197="",H197+TA_RFI,MIN(I197,H197+TA_RFI)))</f>
        <v/>
      </c>
      <c r="S197" s="15">
        <f>IF(H197="","",IF(M197="",DATADATE,M197)-H197)</f>
        <v/>
      </c>
      <c r="T197" s="15">
        <f>IF(OR(R197="",M197&lt;&gt;""),"",IF(DATADATE&gt;R197,"OVERDUE",""))</f>
        <v/>
      </c>
      <c r="U197" s="15">
        <f>IF(OR(M197="",R197=""),"",IF(M197&lt;=R197,"On time","Late"))</f>
        <v/>
      </c>
      <c r="V197" s="16" t="n"/>
      <c r="W197" s="16" t="n"/>
    </row>
    <row r="198">
      <c r="A198" s="15">
        <f>IF(C198="","",PROJ&amp;"-"&amp;"RFI"&amp;"-"&amp;B198&amp;"-"&amp;TEXT(C198,"0000"))</f>
        <v/>
      </c>
      <c r="B198" s="16" t="n"/>
      <c r="C198" s="16" t="n"/>
      <c r="D198" s="16" t="n"/>
      <c r="E198" s="16" t="n"/>
      <c r="F198" s="16" t="n"/>
      <c r="G198" s="16" t="n"/>
      <c r="H198" s="17" t="n"/>
      <c r="I198" s="17" t="n"/>
      <c r="J198" s="16" t="n"/>
      <c r="K198" s="16" t="n"/>
      <c r="L198" s="16" t="n"/>
      <c r="M198" s="17" t="n"/>
      <c r="N198" s="16" t="n"/>
      <c r="O198" s="16" t="n"/>
      <c r="P198" s="16" t="n"/>
      <c r="Q198" s="16" t="n"/>
      <c r="R198" s="18">
        <f>IF(H198="","",IF(I198="",H198+TA_RFI,MIN(I198,H198+TA_RFI)))</f>
        <v/>
      </c>
      <c r="S198" s="15">
        <f>IF(H198="","",IF(M198="",DATADATE,M198)-H198)</f>
        <v/>
      </c>
      <c r="T198" s="15">
        <f>IF(OR(R198="",M198&lt;&gt;""),"",IF(DATADATE&gt;R198,"OVERDUE",""))</f>
        <v/>
      </c>
      <c r="U198" s="15">
        <f>IF(OR(M198="",R198=""),"",IF(M198&lt;=R198,"On time","Late"))</f>
        <v/>
      </c>
      <c r="V198" s="16" t="n"/>
      <c r="W198" s="16" t="n"/>
    </row>
    <row r="199">
      <c r="A199" s="15">
        <f>IF(C199="","",PROJ&amp;"-"&amp;"RFI"&amp;"-"&amp;B199&amp;"-"&amp;TEXT(C199,"0000"))</f>
        <v/>
      </c>
      <c r="B199" s="16" t="n"/>
      <c r="C199" s="16" t="n"/>
      <c r="D199" s="16" t="n"/>
      <c r="E199" s="16" t="n"/>
      <c r="F199" s="16" t="n"/>
      <c r="G199" s="16" t="n"/>
      <c r="H199" s="17" t="n"/>
      <c r="I199" s="17" t="n"/>
      <c r="J199" s="16" t="n"/>
      <c r="K199" s="16" t="n"/>
      <c r="L199" s="16" t="n"/>
      <c r="M199" s="17" t="n"/>
      <c r="N199" s="16" t="n"/>
      <c r="O199" s="16" t="n"/>
      <c r="P199" s="16" t="n"/>
      <c r="Q199" s="16" t="n"/>
      <c r="R199" s="18">
        <f>IF(H199="","",IF(I199="",H199+TA_RFI,MIN(I199,H199+TA_RFI)))</f>
        <v/>
      </c>
      <c r="S199" s="15">
        <f>IF(H199="","",IF(M199="",DATADATE,M199)-H199)</f>
        <v/>
      </c>
      <c r="T199" s="15">
        <f>IF(OR(R199="",M199&lt;&gt;""),"",IF(DATADATE&gt;R199,"OVERDUE",""))</f>
        <v/>
      </c>
      <c r="U199" s="15">
        <f>IF(OR(M199="",R199=""),"",IF(M199&lt;=R199,"On time","Late"))</f>
        <v/>
      </c>
      <c r="V199" s="16" t="n"/>
      <c r="W199" s="16" t="n"/>
    </row>
    <row r="200">
      <c r="A200" s="15">
        <f>IF(C200="","",PROJ&amp;"-"&amp;"RFI"&amp;"-"&amp;B200&amp;"-"&amp;TEXT(C200,"0000"))</f>
        <v/>
      </c>
      <c r="B200" s="16" t="n"/>
      <c r="C200" s="16" t="n"/>
      <c r="D200" s="16" t="n"/>
      <c r="E200" s="16" t="n"/>
      <c r="F200" s="16" t="n"/>
      <c r="G200" s="16" t="n"/>
      <c r="H200" s="17" t="n"/>
      <c r="I200" s="17" t="n"/>
      <c r="J200" s="16" t="n"/>
      <c r="K200" s="16" t="n"/>
      <c r="L200" s="16" t="n"/>
      <c r="M200" s="17" t="n"/>
      <c r="N200" s="16" t="n"/>
      <c r="O200" s="16" t="n"/>
      <c r="P200" s="16" t="n"/>
      <c r="Q200" s="16" t="n"/>
      <c r="R200" s="18">
        <f>IF(H200="","",IF(I200="",H200+TA_RFI,MIN(I200,H200+TA_RFI)))</f>
        <v/>
      </c>
      <c r="S200" s="15">
        <f>IF(H200="","",IF(M200="",DATADATE,M200)-H200)</f>
        <v/>
      </c>
      <c r="T200" s="15">
        <f>IF(OR(R200="",M200&lt;&gt;""),"",IF(DATADATE&gt;R200,"OVERDUE",""))</f>
        <v/>
      </c>
      <c r="U200" s="15">
        <f>IF(OR(M200="",R200=""),"",IF(M200&lt;=R200,"On time","Late"))</f>
        <v/>
      </c>
      <c r="V200" s="16" t="n"/>
      <c r="W200" s="16" t="n"/>
    </row>
    <row r="201">
      <c r="A201" s="15">
        <f>IF(C201="","",PROJ&amp;"-"&amp;"RFI"&amp;"-"&amp;B201&amp;"-"&amp;TEXT(C201,"0000"))</f>
        <v/>
      </c>
      <c r="B201" s="16" t="n"/>
      <c r="C201" s="16" t="n"/>
      <c r="D201" s="16" t="n"/>
      <c r="E201" s="16" t="n"/>
      <c r="F201" s="16" t="n"/>
      <c r="G201" s="16" t="n"/>
      <c r="H201" s="17" t="n"/>
      <c r="I201" s="17" t="n"/>
      <c r="J201" s="16" t="n"/>
      <c r="K201" s="16" t="n"/>
      <c r="L201" s="16" t="n"/>
      <c r="M201" s="17" t="n"/>
      <c r="N201" s="16" t="n"/>
      <c r="O201" s="16" t="n"/>
      <c r="P201" s="16" t="n"/>
      <c r="Q201" s="16" t="n"/>
      <c r="R201" s="18">
        <f>IF(H201="","",IF(I201="",H201+TA_RFI,MIN(I201,H201+TA_RFI)))</f>
        <v/>
      </c>
      <c r="S201" s="15">
        <f>IF(H201="","",IF(M201="",DATADATE,M201)-H201)</f>
        <v/>
      </c>
      <c r="T201" s="15">
        <f>IF(OR(R201="",M201&lt;&gt;""),"",IF(DATADATE&gt;R201,"OVERDUE",""))</f>
        <v/>
      </c>
      <c r="U201" s="15">
        <f>IF(OR(M201="",R201=""),"",IF(M201&lt;=R201,"On time","Late"))</f>
        <v/>
      </c>
      <c r="V201" s="16" t="n"/>
      <c r="W201" s="16" t="n"/>
    </row>
    <row r="202">
      <c r="A202" s="15">
        <f>IF(C202="","",PROJ&amp;"-"&amp;"RFI"&amp;"-"&amp;B202&amp;"-"&amp;TEXT(C202,"0000"))</f>
        <v/>
      </c>
      <c r="B202" s="16" t="n"/>
      <c r="C202" s="16" t="n"/>
      <c r="D202" s="16" t="n"/>
      <c r="E202" s="16" t="n"/>
      <c r="F202" s="16" t="n"/>
      <c r="G202" s="16" t="n"/>
      <c r="H202" s="17" t="n"/>
      <c r="I202" s="17" t="n"/>
      <c r="J202" s="16" t="n"/>
      <c r="K202" s="16" t="n"/>
      <c r="L202" s="16" t="n"/>
      <c r="M202" s="17" t="n"/>
      <c r="N202" s="16" t="n"/>
      <c r="O202" s="16" t="n"/>
      <c r="P202" s="16" t="n"/>
      <c r="Q202" s="16" t="n"/>
      <c r="R202" s="18">
        <f>IF(H202="","",IF(I202="",H202+TA_RFI,MIN(I202,H202+TA_RFI)))</f>
        <v/>
      </c>
      <c r="S202" s="15">
        <f>IF(H202="","",IF(M202="",DATADATE,M202)-H202)</f>
        <v/>
      </c>
      <c r="T202" s="15">
        <f>IF(OR(R202="",M202&lt;&gt;""),"",IF(DATADATE&gt;R202,"OVERDUE",""))</f>
        <v/>
      </c>
      <c r="U202" s="15">
        <f>IF(OR(M202="",R202=""),"",IF(M202&lt;=R202,"On time","Late"))</f>
        <v/>
      </c>
      <c r="V202" s="16" t="n"/>
      <c r="W202" s="16" t="n"/>
    </row>
    <row r="203">
      <c r="A203" s="15">
        <f>IF(C203="","",PROJ&amp;"-"&amp;"RFI"&amp;"-"&amp;B203&amp;"-"&amp;TEXT(C203,"0000"))</f>
        <v/>
      </c>
      <c r="B203" s="16" t="n"/>
      <c r="C203" s="16" t="n"/>
      <c r="D203" s="16" t="n"/>
      <c r="E203" s="16" t="n"/>
      <c r="F203" s="16" t="n"/>
      <c r="G203" s="16" t="n"/>
      <c r="H203" s="17" t="n"/>
      <c r="I203" s="17" t="n"/>
      <c r="J203" s="16" t="n"/>
      <c r="K203" s="16" t="n"/>
      <c r="L203" s="16" t="n"/>
      <c r="M203" s="17" t="n"/>
      <c r="N203" s="16" t="n"/>
      <c r="O203" s="16" t="n"/>
      <c r="P203" s="16" t="n"/>
      <c r="Q203" s="16" t="n"/>
      <c r="R203" s="18">
        <f>IF(H203="","",IF(I203="",H203+TA_RFI,MIN(I203,H203+TA_RFI)))</f>
        <v/>
      </c>
      <c r="S203" s="15">
        <f>IF(H203="","",IF(M203="",DATADATE,M203)-H203)</f>
        <v/>
      </c>
      <c r="T203" s="15">
        <f>IF(OR(R203="",M203&lt;&gt;""),"",IF(DATADATE&gt;R203,"OVERDUE",""))</f>
        <v/>
      </c>
      <c r="U203" s="15">
        <f>IF(OR(M203="",R203=""),"",IF(M203&lt;=R203,"On time","Late"))</f>
        <v/>
      </c>
      <c r="V203" s="16" t="n"/>
      <c r="W203" s="16" t="n"/>
    </row>
    <row r="204">
      <c r="A204" s="15">
        <f>IF(C204="","",PROJ&amp;"-"&amp;"RFI"&amp;"-"&amp;B204&amp;"-"&amp;TEXT(C204,"0000"))</f>
        <v/>
      </c>
      <c r="B204" s="16" t="n"/>
      <c r="C204" s="16" t="n"/>
      <c r="D204" s="16" t="n"/>
      <c r="E204" s="16" t="n"/>
      <c r="F204" s="16" t="n"/>
      <c r="G204" s="16" t="n"/>
      <c r="H204" s="17" t="n"/>
      <c r="I204" s="17" t="n"/>
      <c r="J204" s="16" t="n"/>
      <c r="K204" s="16" t="n"/>
      <c r="L204" s="16" t="n"/>
      <c r="M204" s="17" t="n"/>
      <c r="N204" s="16" t="n"/>
      <c r="O204" s="16" t="n"/>
      <c r="P204" s="16" t="n"/>
      <c r="Q204" s="16" t="n"/>
      <c r="R204" s="18">
        <f>IF(H204="","",IF(I204="",H204+TA_RFI,MIN(I204,H204+TA_RFI)))</f>
        <v/>
      </c>
      <c r="S204" s="15">
        <f>IF(H204="","",IF(M204="",DATADATE,M204)-H204)</f>
        <v/>
      </c>
      <c r="T204" s="15">
        <f>IF(OR(R204="",M204&lt;&gt;""),"",IF(DATADATE&gt;R204,"OVERDUE",""))</f>
        <v/>
      </c>
      <c r="U204" s="15">
        <f>IF(OR(M204="",R204=""),"",IF(M204&lt;=R204,"On time","Late"))</f>
        <v/>
      </c>
      <c r="V204" s="16" t="n"/>
      <c r="W204" s="16" t="n"/>
    </row>
    <row r="205">
      <c r="A205" s="15">
        <f>IF(C205="","",PROJ&amp;"-"&amp;"RFI"&amp;"-"&amp;B205&amp;"-"&amp;TEXT(C205,"0000"))</f>
        <v/>
      </c>
      <c r="B205" s="16" t="n"/>
      <c r="C205" s="16" t="n"/>
      <c r="D205" s="16" t="n"/>
      <c r="E205" s="16" t="n"/>
      <c r="F205" s="16" t="n"/>
      <c r="G205" s="16" t="n"/>
      <c r="H205" s="17" t="n"/>
      <c r="I205" s="17" t="n"/>
      <c r="J205" s="16" t="n"/>
      <c r="K205" s="16" t="n"/>
      <c r="L205" s="16" t="n"/>
      <c r="M205" s="17" t="n"/>
      <c r="N205" s="16" t="n"/>
      <c r="O205" s="16" t="n"/>
      <c r="P205" s="16" t="n"/>
      <c r="Q205" s="16" t="n"/>
      <c r="R205" s="18">
        <f>IF(H205="","",IF(I205="",H205+TA_RFI,MIN(I205,H205+TA_RFI)))</f>
        <v/>
      </c>
      <c r="S205" s="15">
        <f>IF(H205="","",IF(M205="",DATADATE,M205)-H205)</f>
        <v/>
      </c>
      <c r="T205" s="15">
        <f>IF(OR(R205="",M205&lt;&gt;""),"",IF(DATADATE&gt;R205,"OVERDUE",""))</f>
        <v/>
      </c>
      <c r="U205" s="15">
        <f>IF(OR(M205="",R205=""),"",IF(M205&lt;=R205,"On time","Late"))</f>
        <v/>
      </c>
      <c r="V205" s="16" t="n"/>
      <c r="W205" s="16" t="n"/>
    </row>
    <row r="206">
      <c r="A206" s="15">
        <f>IF(C206="","",PROJ&amp;"-"&amp;"RFI"&amp;"-"&amp;B206&amp;"-"&amp;TEXT(C206,"0000"))</f>
        <v/>
      </c>
      <c r="B206" s="16" t="n"/>
      <c r="C206" s="16" t="n"/>
      <c r="D206" s="16" t="n"/>
      <c r="E206" s="16" t="n"/>
      <c r="F206" s="16" t="n"/>
      <c r="G206" s="16" t="n"/>
      <c r="H206" s="17" t="n"/>
      <c r="I206" s="17" t="n"/>
      <c r="J206" s="16" t="n"/>
      <c r="K206" s="16" t="n"/>
      <c r="L206" s="16" t="n"/>
      <c r="M206" s="17" t="n"/>
      <c r="N206" s="16" t="n"/>
      <c r="O206" s="16" t="n"/>
      <c r="P206" s="16" t="n"/>
      <c r="Q206" s="16" t="n"/>
      <c r="R206" s="18">
        <f>IF(H206="","",IF(I206="",H206+TA_RFI,MIN(I206,H206+TA_RFI)))</f>
        <v/>
      </c>
      <c r="S206" s="15">
        <f>IF(H206="","",IF(M206="",DATADATE,M206)-H206)</f>
        <v/>
      </c>
      <c r="T206" s="15">
        <f>IF(OR(R206="",M206&lt;&gt;""),"",IF(DATADATE&gt;R206,"OVERDUE",""))</f>
        <v/>
      </c>
      <c r="U206" s="15">
        <f>IF(OR(M206="",R206=""),"",IF(M206&lt;=R206,"On time","Late"))</f>
        <v/>
      </c>
      <c r="V206" s="16" t="n"/>
      <c r="W206" s="16" t="n"/>
    </row>
    <row r="207">
      <c r="A207" s="15">
        <f>IF(C207="","",PROJ&amp;"-"&amp;"RFI"&amp;"-"&amp;B207&amp;"-"&amp;TEXT(C207,"0000"))</f>
        <v/>
      </c>
      <c r="B207" s="16" t="n"/>
      <c r="C207" s="16" t="n"/>
      <c r="D207" s="16" t="n"/>
      <c r="E207" s="16" t="n"/>
      <c r="F207" s="16" t="n"/>
      <c r="G207" s="16" t="n"/>
      <c r="H207" s="17" t="n"/>
      <c r="I207" s="17" t="n"/>
      <c r="J207" s="16" t="n"/>
      <c r="K207" s="16" t="n"/>
      <c r="L207" s="16" t="n"/>
      <c r="M207" s="17" t="n"/>
      <c r="N207" s="16" t="n"/>
      <c r="O207" s="16" t="n"/>
      <c r="P207" s="16" t="n"/>
      <c r="Q207" s="16" t="n"/>
      <c r="R207" s="18">
        <f>IF(H207="","",IF(I207="",H207+TA_RFI,MIN(I207,H207+TA_RFI)))</f>
        <v/>
      </c>
      <c r="S207" s="15">
        <f>IF(H207="","",IF(M207="",DATADATE,M207)-H207)</f>
        <v/>
      </c>
      <c r="T207" s="15">
        <f>IF(OR(R207="",M207&lt;&gt;""),"",IF(DATADATE&gt;R207,"OVERDUE",""))</f>
        <v/>
      </c>
      <c r="U207" s="15">
        <f>IF(OR(M207="",R207=""),"",IF(M207&lt;=R207,"On time","Late"))</f>
        <v/>
      </c>
      <c r="V207" s="16" t="n"/>
      <c r="W207" s="16" t="n"/>
    </row>
    <row r="208">
      <c r="A208" s="15">
        <f>IF(C208="","",PROJ&amp;"-"&amp;"RFI"&amp;"-"&amp;B208&amp;"-"&amp;TEXT(C208,"0000"))</f>
        <v/>
      </c>
      <c r="B208" s="16" t="n"/>
      <c r="C208" s="16" t="n"/>
      <c r="D208" s="16" t="n"/>
      <c r="E208" s="16" t="n"/>
      <c r="F208" s="16" t="n"/>
      <c r="G208" s="16" t="n"/>
      <c r="H208" s="17" t="n"/>
      <c r="I208" s="17" t="n"/>
      <c r="J208" s="16" t="n"/>
      <c r="K208" s="16" t="n"/>
      <c r="L208" s="16" t="n"/>
      <c r="M208" s="17" t="n"/>
      <c r="N208" s="16" t="n"/>
      <c r="O208" s="16" t="n"/>
      <c r="P208" s="16" t="n"/>
      <c r="Q208" s="16" t="n"/>
      <c r="R208" s="18">
        <f>IF(H208="","",IF(I208="",H208+TA_RFI,MIN(I208,H208+TA_RFI)))</f>
        <v/>
      </c>
      <c r="S208" s="15">
        <f>IF(H208="","",IF(M208="",DATADATE,M208)-H208)</f>
        <v/>
      </c>
      <c r="T208" s="15">
        <f>IF(OR(R208="",M208&lt;&gt;""),"",IF(DATADATE&gt;R208,"OVERDUE",""))</f>
        <v/>
      </c>
      <c r="U208" s="15">
        <f>IF(OR(M208="",R208=""),"",IF(M208&lt;=R208,"On time","Late"))</f>
        <v/>
      </c>
      <c r="V208" s="16" t="n"/>
      <c r="W208" s="16" t="n"/>
    </row>
    <row r="209">
      <c r="A209" s="15">
        <f>IF(C209="","",PROJ&amp;"-"&amp;"RFI"&amp;"-"&amp;B209&amp;"-"&amp;TEXT(C209,"0000"))</f>
        <v/>
      </c>
      <c r="B209" s="16" t="n"/>
      <c r="C209" s="16" t="n"/>
      <c r="D209" s="16" t="n"/>
      <c r="E209" s="16" t="n"/>
      <c r="F209" s="16" t="n"/>
      <c r="G209" s="16" t="n"/>
      <c r="H209" s="17" t="n"/>
      <c r="I209" s="17" t="n"/>
      <c r="J209" s="16" t="n"/>
      <c r="K209" s="16" t="n"/>
      <c r="L209" s="16" t="n"/>
      <c r="M209" s="17" t="n"/>
      <c r="N209" s="16" t="n"/>
      <c r="O209" s="16" t="n"/>
      <c r="P209" s="16" t="n"/>
      <c r="Q209" s="16" t="n"/>
      <c r="R209" s="18">
        <f>IF(H209="","",IF(I209="",H209+TA_RFI,MIN(I209,H209+TA_RFI)))</f>
        <v/>
      </c>
      <c r="S209" s="15">
        <f>IF(H209="","",IF(M209="",DATADATE,M209)-H209)</f>
        <v/>
      </c>
      <c r="T209" s="15">
        <f>IF(OR(R209="",M209&lt;&gt;""),"",IF(DATADATE&gt;R209,"OVERDUE",""))</f>
        <v/>
      </c>
      <c r="U209" s="15">
        <f>IF(OR(M209="",R209=""),"",IF(M209&lt;=R209,"On time","Late"))</f>
        <v/>
      </c>
      <c r="V209" s="16" t="n"/>
      <c r="W209" s="16" t="n"/>
    </row>
    <row r="210">
      <c r="A210" s="15">
        <f>IF(C210="","",PROJ&amp;"-"&amp;"RFI"&amp;"-"&amp;B210&amp;"-"&amp;TEXT(C210,"0000"))</f>
        <v/>
      </c>
      <c r="B210" s="16" t="n"/>
      <c r="C210" s="16" t="n"/>
      <c r="D210" s="16" t="n"/>
      <c r="E210" s="16" t="n"/>
      <c r="F210" s="16" t="n"/>
      <c r="G210" s="16" t="n"/>
      <c r="H210" s="17" t="n"/>
      <c r="I210" s="17" t="n"/>
      <c r="J210" s="16" t="n"/>
      <c r="K210" s="16" t="n"/>
      <c r="L210" s="16" t="n"/>
      <c r="M210" s="17" t="n"/>
      <c r="N210" s="16" t="n"/>
      <c r="O210" s="16" t="n"/>
      <c r="P210" s="16" t="n"/>
      <c r="Q210" s="16" t="n"/>
      <c r="R210" s="18">
        <f>IF(H210="","",IF(I210="",H210+TA_RFI,MIN(I210,H210+TA_RFI)))</f>
        <v/>
      </c>
      <c r="S210" s="15">
        <f>IF(H210="","",IF(M210="",DATADATE,M210)-H210)</f>
        <v/>
      </c>
      <c r="T210" s="15">
        <f>IF(OR(R210="",M210&lt;&gt;""),"",IF(DATADATE&gt;R210,"OVERDUE",""))</f>
        <v/>
      </c>
      <c r="U210" s="15">
        <f>IF(OR(M210="",R210=""),"",IF(M210&lt;=R210,"On time","Late"))</f>
        <v/>
      </c>
      <c r="V210" s="16" t="n"/>
      <c r="W210" s="16" t="n"/>
    </row>
    <row r="211">
      <c r="A211" s="15">
        <f>IF(C211="","",PROJ&amp;"-"&amp;"RFI"&amp;"-"&amp;B211&amp;"-"&amp;TEXT(C211,"0000"))</f>
        <v/>
      </c>
      <c r="B211" s="16" t="n"/>
      <c r="C211" s="16" t="n"/>
      <c r="D211" s="16" t="n"/>
      <c r="E211" s="16" t="n"/>
      <c r="F211" s="16" t="n"/>
      <c r="G211" s="16" t="n"/>
      <c r="H211" s="17" t="n"/>
      <c r="I211" s="17" t="n"/>
      <c r="J211" s="16" t="n"/>
      <c r="K211" s="16" t="n"/>
      <c r="L211" s="16" t="n"/>
      <c r="M211" s="17" t="n"/>
      <c r="N211" s="16" t="n"/>
      <c r="O211" s="16" t="n"/>
      <c r="P211" s="16" t="n"/>
      <c r="Q211" s="16" t="n"/>
      <c r="R211" s="18">
        <f>IF(H211="","",IF(I211="",H211+TA_RFI,MIN(I211,H211+TA_RFI)))</f>
        <v/>
      </c>
      <c r="S211" s="15">
        <f>IF(H211="","",IF(M211="",DATADATE,M211)-H211)</f>
        <v/>
      </c>
      <c r="T211" s="15">
        <f>IF(OR(R211="",M211&lt;&gt;""),"",IF(DATADATE&gt;R211,"OVERDUE",""))</f>
        <v/>
      </c>
      <c r="U211" s="15">
        <f>IF(OR(M211="",R211=""),"",IF(M211&lt;=R211,"On time","Late"))</f>
        <v/>
      </c>
      <c r="V211" s="16" t="n"/>
      <c r="W211" s="16" t="n"/>
    </row>
    <row r="212">
      <c r="A212" s="15">
        <f>IF(C212="","",PROJ&amp;"-"&amp;"RFI"&amp;"-"&amp;B212&amp;"-"&amp;TEXT(C212,"0000"))</f>
        <v/>
      </c>
      <c r="B212" s="16" t="n"/>
      <c r="C212" s="16" t="n"/>
      <c r="D212" s="16" t="n"/>
      <c r="E212" s="16" t="n"/>
      <c r="F212" s="16" t="n"/>
      <c r="G212" s="16" t="n"/>
      <c r="H212" s="17" t="n"/>
      <c r="I212" s="17" t="n"/>
      <c r="J212" s="16" t="n"/>
      <c r="K212" s="16" t="n"/>
      <c r="L212" s="16" t="n"/>
      <c r="M212" s="17" t="n"/>
      <c r="N212" s="16" t="n"/>
      <c r="O212" s="16" t="n"/>
      <c r="P212" s="16" t="n"/>
      <c r="Q212" s="16" t="n"/>
      <c r="R212" s="18">
        <f>IF(H212="","",IF(I212="",H212+TA_RFI,MIN(I212,H212+TA_RFI)))</f>
        <v/>
      </c>
      <c r="S212" s="15">
        <f>IF(H212="","",IF(M212="",DATADATE,M212)-H212)</f>
        <v/>
      </c>
      <c r="T212" s="15">
        <f>IF(OR(R212="",M212&lt;&gt;""),"",IF(DATADATE&gt;R212,"OVERDUE",""))</f>
        <v/>
      </c>
      <c r="U212" s="15">
        <f>IF(OR(M212="",R212=""),"",IF(M212&lt;=R212,"On time","Late"))</f>
        <v/>
      </c>
      <c r="V212" s="16" t="n"/>
      <c r="W212" s="16" t="n"/>
    </row>
    <row r="213">
      <c r="A213" s="15">
        <f>IF(C213="","",PROJ&amp;"-"&amp;"RFI"&amp;"-"&amp;B213&amp;"-"&amp;TEXT(C213,"0000"))</f>
        <v/>
      </c>
      <c r="B213" s="16" t="n"/>
      <c r="C213" s="16" t="n"/>
      <c r="D213" s="16" t="n"/>
      <c r="E213" s="16" t="n"/>
      <c r="F213" s="16" t="n"/>
      <c r="G213" s="16" t="n"/>
      <c r="H213" s="17" t="n"/>
      <c r="I213" s="17" t="n"/>
      <c r="J213" s="16" t="n"/>
      <c r="K213" s="16" t="n"/>
      <c r="L213" s="16" t="n"/>
      <c r="M213" s="17" t="n"/>
      <c r="N213" s="16" t="n"/>
      <c r="O213" s="16" t="n"/>
      <c r="P213" s="16" t="n"/>
      <c r="Q213" s="16" t="n"/>
      <c r="R213" s="18">
        <f>IF(H213="","",IF(I213="",H213+TA_RFI,MIN(I213,H213+TA_RFI)))</f>
        <v/>
      </c>
      <c r="S213" s="15">
        <f>IF(H213="","",IF(M213="",DATADATE,M213)-H213)</f>
        <v/>
      </c>
      <c r="T213" s="15">
        <f>IF(OR(R213="",M213&lt;&gt;""),"",IF(DATADATE&gt;R213,"OVERDUE",""))</f>
        <v/>
      </c>
      <c r="U213" s="15">
        <f>IF(OR(M213="",R213=""),"",IF(M213&lt;=R213,"On time","Late"))</f>
        <v/>
      </c>
      <c r="V213" s="16" t="n"/>
      <c r="W213" s="16" t="n"/>
    </row>
    <row r="214">
      <c r="A214" s="15">
        <f>IF(C214="","",PROJ&amp;"-"&amp;"RFI"&amp;"-"&amp;B214&amp;"-"&amp;TEXT(C214,"0000"))</f>
        <v/>
      </c>
      <c r="B214" s="16" t="n"/>
      <c r="C214" s="16" t="n"/>
      <c r="D214" s="16" t="n"/>
      <c r="E214" s="16" t="n"/>
      <c r="F214" s="16" t="n"/>
      <c r="G214" s="16" t="n"/>
      <c r="H214" s="17" t="n"/>
      <c r="I214" s="17" t="n"/>
      <c r="J214" s="16" t="n"/>
      <c r="K214" s="16" t="n"/>
      <c r="L214" s="16" t="n"/>
      <c r="M214" s="17" t="n"/>
      <c r="N214" s="16" t="n"/>
      <c r="O214" s="16" t="n"/>
      <c r="P214" s="16" t="n"/>
      <c r="Q214" s="16" t="n"/>
      <c r="R214" s="18">
        <f>IF(H214="","",IF(I214="",H214+TA_RFI,MIN(I214,H214+TA_RFI)))</f>
        <v/>
      </c>
      <c r="S214" s="15">
        <f>IF(H214="","",IF(M214="",DATADATE,M214)-H214)</f>
        <v/>
      </c>
      <c r="T214" s="15">
        <f>IF(OR(R214="",M214&lt;&gt;""),"",IF(DATADATE&gt;R214,"OVERDUE",""))</f>
        <v/>
      </c>
      <c r="U214" s="15">
        <f>IF(OR(M214="",R214=""),"",IF(M214&lt;=R214,"On time","Late"))</f>
        <v/>
      </c>
      <c r="V214" s="16" t="n"/>
      <c r="W214" s="16" t="n"/>
    </row>
    <row r="215">
      <c r="A215" s="15">
        <f>IF(C215="","",PROJ&amp;"-"&amp;"RFI"&amp;"-"&amp;B215&amp;"-"&amp;TEXT(C215,"0000"))</f>
        <v/>
      </c>
      <c r="B215" s="16" t="n"/>
      <c r="C215" s="16" t="n"/>
      <c r="D215" s="16" t="n"/>
      <c r="E215" s="16" t="n"/>
      <c r="F215" s="16" t="n"/>
      <c r="G215" s="16" t="n"/>
      <c r="H215" s="17" t="n"/>
      <c r="I215" s="17" t="n"/>
      <c r="J215" s="16" t="n"/>
      <c r="K215" s="16" t="n"/>
      <c r="L215" s="16" t="n"/>
      <c r="M215" s="17" t="n"/>
      <c r="N215" s="16" t="n"/>
      <c r="O215" s="16" t="n"/>
      <c r="P215" s="16" t="n"/>
      <c r="Q215" s="16" t="n"/>
      <c r="R215" s="18">
        <f>IF(H215="","",IF(I215="",H215+TA_RFI,MIN(I215,H215+TA_RFI)))</f>
        <v/>
      </c>
      <c r="S215" s="15">
        <f>IF(H215="","",IF(M215="",DATADATE,M215)-H215)</f>
        <v/>
      </c>
      <c r="T215" s="15">
        <f>IF(OR(R215="",M215&lt;&gt;""),"",IF(DATADATE&gt;R215,"OVERDUE",""))</f>
        <v/>
      </c>
      <c r="U215" s="15">
        <f>IF(OR(M215="",R215=""),"",IF(M215&lt;=R215,"On time","Late"))</f>
        <v/>
      </c>
      <c r="V215" s="16" t="n"/>
      <c r="W215" s="16" t="n"/>
    </row>
    <row r="216">
      <c r="A216" s="15">
        <f>IF(C216="","",PROJ&amp;"-"&amp;"RFI"&amp;"-"&amp;B216&amp;"-"&amp;TEXT(C216,"0000"))</f>
        <v/>
      </c>
      <c r="B216" s="16" t="n"/>
      <c r="C216" s="16" t="n"/>
      <c r="D216" s="16" t="n"/>
      <c r="E216" s="16" t="n"/>
      <c r="F216" s="16" t="n"/>
      <c r="G216" s="16" t="n"/>
      <c r="H216" s="17" t="n"/>
      <c r="I216" s="17" t="n"/>
      <c r="J216" s="16" t="n"/>
      <c r="K216" s="16" t="n"/>
      <c r="L216" s="16" t="n"/>
      <c r="M216" s="17" t="n"/>
      <c r="N216" s="16" t="n"/>
      <c r="O216" s="16" t="n"/>
      <c r="P216" s="16" t="n"/>
      <c r="Q216" s="16" t="n"/>
      <c r="R216" s="18">
        <f>IF(H216="","",IF(I216="",H216+TA_RFI,MIN(I216,H216+TA_RFI)))</f>
        <v/>
      </c>
      <c r="S216" s="15">
        <f>IF(H216="","",IF(M216="",DATADATE,M216)-H216)</f>
        <v/>
      </c>
      <c r="T216" s="15">
        <f>IF(OR(R216="",M216&lt;&gt;""),"",IF(DATADATE&gt;R216,"OVERDUE",""))</f>
        <v/>
      </c>
      <c r="U216" s="15">
        <f>IF(OR(M216="",R216=""),"",IF(M216&lt;=R216,"On time","Late"))</f>
        <v/>
      </c>
      <c r="V216" s="16" t="n"/>
      <c r="W216" s="16" t="n"/>
    </row>
    <row r="217">
      <c r="A217" s="15">
        <f>IF(C217="","",PROJ&amp;"-"&amp;"RFI"&amp;"-"&amp;B217&amp;"-"&amp;TEXT(C217,"0000"))</f>
        <v/>
      </c>
      <c r="B217" s="16" t="n"/>
      <c r="C217" s="16" t="n"/>
      <c r="D217" s="16" t="n"/>
      <c r="E217" s="16" t="n"/>
      <c r="F217" s="16" t="n"/>
      <c r="G217" s="16" t="n"/>
      <c r="H217" s="17" t="n"/>
      <c r="I217" s="17" t="n"/>
      <c r="J217" s="16" t="n"/>
      <c r="K217" s="16" t="n"/>
      <c r="L217" s="16" t="n"/>
      <c r="M217" s="17" t="n"/>
      <c r="N217" s="16" t="n"/>
      <c r="O217" s="16" t="n"/>
      <c r="P217" s="16" t="n"/>
      <c r="Q217" s="16" t="n"/>
      <c r="R217" s="18">
        <f>IF(H217="","",IF(I217="",H217+TA_RFI,MIN(I217,H217+TA_RFI)))</f>
        <v/>
      </c>
      <c r="S217" s="15">
        <f>IF(H217="","",IF(M217="",DATADATE,M217)-H217)</f>
        <v/>
      </c>
      <c r="T217" s="15">
        <f>IF(OR(R217="",M217&lt;&gt;""),"",IF(DATADATE&gt;R217,"OVERDUE",""))</f>
        <v/>
      </c>
      <c r="U217" s="15">
        <f>IF(OR(M217="",R217=""),"",IF(M217&lt;=R217,"On time","Late"))</f>
        <v/>
      </c>
      <c r="V217" s="16" t="n"/>
      <c r="W217" s="16" t="n"/>
    </row>
    <row r="218">
      <c r="A218" s="15">
        <f>IF(C218="","",PROJ&amp;"-"&amp;"RFI"&amp;"-"&amp;B218&amp;"-"&amp;TEXT(C218,"0000"))</f>
        <v/>
      </c>
      <c r="B218" s="16" t="n"/>
      <c r="C218" s="16" t="n"/>
      <c r="D218" s="16" t="n"/>
      <c r="E218" s="16" t="n"/>
      <c r="F218" s="16" t="n"/>
      <c r="G218" s="16" t="n"/>
      <c r="H218" s="17" t="n"/>
      <c r="I218" s="17" t="n"/>
      <c r="J218" s="16" t="n"/>
      <c r="K218" s="16" t="n"/>
      <c r="L218" s="16" t="n"/>
      <c r="M218" s="17" t="n"/>
      <c r="N218" s="16" t="n"/>
      <c r="O218" s="16" t="n"/>
      <c r="P218" s="16" t="n"/>
      <c r="Q218" s="16" t="n"/>
      <c r="R218" s="18">
        <f>IF(H218="","",IF(I218="",H218+TA_RFI,MIN(I218,H218+TA_RFI)))</f>
        <v/>
      </c>
      <c r="S218" s="15">
        <f>IF(H218="","",IF(M218="",DATADATE,M218)-H218)</f>
        <v/>
      </c>
      <c r="T218" s="15">
        <f>IF(OR(R218="",M218&lt;&gt;""),"",IF(DATADATE&gt;R218,"OVERDUE",""))</f>
        <v/>
      </c>
      <c r="U218" s="15">
        <f>IF(OR(M218="",R218=""),"",IF(M218&lt;=R218,"On time","Late"))</f>
        <v/>
      </c>
      <c r="V218" s="16" t="n"/>
      <c r="W218" s="16" t="n"/>
    </row>
    <row r="219">
      <c r="A219" s="15">
        <f>IF(C219="","",PROJ&amp;"-"&amp;"RFI"&amp;"-"&amp;B219&amp;"-"&amp;TEXT(C219,"0000"))</f>
        <v/>
      </c>
      <c r="B219" s="16" t="n"/>
      <c r="C219" s="16" t="n"/>
      <c r="D219" s="16" t="n"/>
      <c r="E219" s="16" t="n"/>
      <c r="F219" s="16" t="n"/>
      <c r="G219" s="16" t="n"/>
      <c r="H219" s="17" t="n"/>
      <c r="I219" s="17" t="n"/>
      <c r="J219" s="16" t="n"/>
      <c r="K219" s="16" t="n"/>
      <c r="L219" s="16" t="n"/>
      <c r="M219" s="17" t="n"/>
      <c r="N219" s="16" t="n"/>
      <c r="O219" s="16" t="n"/>
      <c r="P219" s="16" t="n"/>
      <c r="Q219" s="16" t="n"/>
      <c r="R219" s="18">
        <f>IF(H219="","",IF(I219="",H219+TA_RFI,MIN(I219,H219+TA_RFI)))</f>
        <v/>
      </c>
      <c r="S219" s="15">
        <f>IF(H219="","",IF(M219="",DATADATE,M219)-H219)</f>
        <v/>
      </c>
      <c r="T219" s="15">
        <f>IF(OR(R219="",M219&lt;&gt;""),"",IF(DATADATE&gt;R219,"OVERDUE",""))</f>
        <v/>
      </c>
      <c r="U219" s="15">
        <f>IF(OR(M219="",R219=""),"",IF(M219&lt;=R219,"On time","Late"))</f>
        <v/>
      </c>
      <c r="V219" s="16" t="n"/>
      <c r="W219" s="16" t="n"/>
    </row>
    <row r="220">
      <c r="A220" s="15">
        <f>IF(C220="","",PROJ&amp;"-"&amp;"RFI"&amp;"-"&amp;B220&amp;"-"&amp;TEXT(C220,"0000"))</f>
        <v/>
      </c>
      <c r="B220" s="16" t="n"/>
      <c r="C220" s="16" t="n"/>
      <c r="D220" s="16" t="n"/>
      <c r="E220" s="16" t="n"/>
      <c r="F220" s="16" t="n"/>
      <c r="G220" s="16" t="n"/>
      <c r="H220" s="17" t="n"/>
      <c r="I220" s="17" t="n"/>
      <c r="J220" s="16" t="n"/>
      <c r="K220" s="16" t="n"/>
      <c r="L220" s="16" t="n"/>
      <c r="M220" s="17" t="n"/>
      <c r="N220" s="16" t="n"/>
      <c r="O220" s="16" t="n"/>
      <c r="P220" s="16" t="n"/>
      <c r="Q220" s="16" t="n"/>
      <c r="R220" s="18">
        <f>IF(H220="","",IF(I220="",H220+TA_RFI,MIN(I220,H220+TA_RFI)))</f>
        <v/>
      </c>
      <c r="S220" s="15">
        <f>IF(H220="","",IF(M220="",DATADATE,M220)-H220)</f>
        <v/>
      </c>
      <c r="T220" s="15">
        <f>IF(OR(R220="",M220&lt;&gt;""),"",IF(DATADATE&gt;R220,"OVERDUE",""))</f>
        <v/>
      </c>
      <c r="U220" s="15">
        <f>IF(OR(M220="",R220=""),"",IF(M220&lt;=R220,"On time","Late"))</f>
        <v/>
      </c>
      <c r="V220" s="16" t="n"/>
      <c r="W220" s="16" t="n"/>
    </row>
    <row r="221">
      <c r="A221" s="15">
        <f>IF(C221="","",PROJ&amp;"-"&amp;"RFI"&amp;"-"&amp;B221&amp;"-"&amp;TEXT(C221,"0000"))</f>
        <v/>
      </c>
      <c r="B221" s="16" t="n"/>
      <c r="C221" s="16" t="n"/>
      <c r="D221" s="16" t="n"/>
      <c r="E221" s="16" t="n"/>
      <c r="F221" s="16" t="n"/>
      <c r="G221" s="16" t="n"/>
      <c r="H221" s="17" t="n"/>
      <c r="I221" s="17" t="n"/>
      <c r="J221" s="16" t="n"/>
      <c r="K221" s="16" t="n"/>
      <c r="L221" s="16" t="n"/>
      <c r="M221" s="17" t="n"/>
      <c r="N221" s="16" t="n"/>
      <c r="O221" s="16" t="n"/>
      <c r="P221" s="16" t="n"/>
      <c r="Q221" s="16" t="n"/>
      <c r="R221" s="18">
        <f>IF(H221="","",IF(I221="",H221+TA_RFI,MIN(I221,H221+TA_RFI)))</f>
        <v/>
      </c>
      <c r="S221" s="15">
        <f>IF(H221="","",IF(M221="",DATADATE,M221)-H221)</f>
        <v/>
      </c>
      <c r="T221" s="15">
        <f>IF(OR(R221="",M221&lt;&gt;""),"",IF(DATADATE&gt;R221,"OVERDUE",""))</f>
        <v/>
      </c>
      <c r="U221" s="15">
        <f>IF(OR(M221="",R221=""),"",IF(M221&lt;=R221,"On time","Late"))</f>
        <v/>
      </c>
      <c r="V221" s="16" t="n"/>
      <c r="W221" s="16" t="n"/>
    </row>
    <row r="222">
      <c r="A222" s="15">
        <f>IF(C222="","",PROJ&amp;"-"&amp;"RFI"&amp;"-"&amp;B222&amp;"-"&amp;TEXT(C222,"0000"))</f>
        <v/>
      </c>
      <c r="B222" s="16" t="n"/>
      <c r="C222" s="16" t="n"/>
      <c r="D222" s="16" t="n"/>
      <c r="E222" s="16" t="n"/>
      <c r="F222" s="16" t="n"/>
      <c r="G222" s="16" t="n"/>
      <c r="H222" s="17" t="n"/>
      <c r="I222" s="17" t="n"/>
      <c r="J222" s="16" t="n"/>
      <c r="K222" s="16" t="n"/>
      <c r="L222" s="16" t="n"/>
      <c r="M222" s="17" t="n"/>
      <c r="N222" s="16" t="n"/>
      <c r="O222" s="16" t="n"/>
      <c r="P222" s="16" t="n"/>
      <c r="Q222" s="16" t="n"/>
      <c r="R222" s="18">
        <f>IF(H222="","",IF(I222="",H222+TA_RFI,MIN(I222,H222+TA_RFI)))</f>
        <v/>
      </c>
      <c r="S222" s="15">
        <f>IF(H222="","",IF(M222="",DATADATE,M222)-H222)</f>
        <v/>
      </c>
      <c r="T222" s="15">
        <f>IF(OR(R222="",M222&lt;&gt;""),"",IF(DATADATE&gt;R222,"OVERDUE",""))</f>
        <v/>
      </c>
      <c r="U222" s="15">
        <f>IF(OR(M222="",R222=""),"",IF(M222&lt;=R222,"On time","Late"))</f>
        <v/>
      </c>
      <c r="V222" s="16" t="n"/>
      <c r="W222" s="16" t="n"/>
    </row>
    <row r="223">
      <c r="A223" s="15">
        <f>IF(C223="","",PROJ&amp;"-"&amp;"RFI"&amp;"-"&amp;B223&amp;"-"&amp;TEXT(C223,"0000"))</f>
        <v/>
      </c>
      <c r="B223" s="16" t="n"/>
      <c r="C223" s="16" t="n"/>
      <c r="D223" s="16" t="n"/>
      <c r="E223" s="16" t="n"/>
      <c r="F223" s="16" t="n"/>
      <c r="G223" s="16" t="n"/>
      <c r="H223" s="17" t="n"/>
      <c r="I223" s="17" t="n"/>
      <c r="J223" s="16" t="n"/>
      <c r="K223" s="16" t="n"/>
      <c r="L223" s="16" t="n"/>
      <c r="M223" s="17" t="n"/>
      <c r="N223" s="16" t="n"/>
      <c r="O223" s="16" t="n"/>
      <c r="P223" s="16" t="n"/>
      <c r="Q223" s="16" t="n"/>
      <c r="R223" s="18">
        <f>IF(H223="","",IF(I223="",H223+TA_RFI,MIN(I223,H223+TA_RFI)))</f>
        <v/>
      </c>
      <c r="S223" s="15">
        <f>IF(H223="","",IF(M223="",DATADATE,M223)-H223)</f>
        <v/>
      </c>
      <c r="T223" s="15">
        <f>IF(OR(R223="",M223&lt;&gt;""),"",IF(DATADATE&gt;R223,"OVERDUE",""))</f>
        <v/>
      </c>
      <c r="U223" s="15">
        <f>IF(OR(M223="",R223=""),"",IF(M223&lt;=R223,"On time","Late"))</f>
        <v/>
      </c>
      <c r="V223" s="16" t="n"/>
      <c r="W223" s="16" t="n"/>
    </row>
    <row r="224">
      <c r="A224" s="15">
        <f>IF(C224="","",PROJ&amp;"-"&amp;"RFI"&amp;"-"&amp;B224&amp;"-"&amp;TEXT(C224,"0000"))</f>
        <v/>
      </c>
      <c r="B224" s="16" t="n"/>
      <c r="C224" s="16" t="n"/>
      <c r="D224" s="16" t="n"/>
      <c r="E224" s="16" t="n"/>
      <c r="F224" s="16" t="n"/>
      <c r="G224" s="16" t="n"/>
      <c r="H224" s="17" t="n"/>
      <c r="I224" s="17" t="n"/>
      <c r="J224" s="16" t="n"/>
      <c r="K224" s="16" t="n"/>
      <c r="L224" s="16" t="n"/>
      <c r="M224" s="17" t="n"/>
      <c r="N224" s="16" t="n"/>
      <c r="O224" s="16" t="n"/>
      <c r="P224" s="16" t="n"/>
      <c r="Q224" s="16" t="n"/>
      <c r="R224" s="18">
        <f>IF(H224="","",IF(I224="",H224+TA_RFI,MIN(I224,H224+TA_RFI)))</f>
        <v/>
      </c>
      <c r="S224" s="15">
        <f>IF(H224="","",IF(M224="",DATADATE,M224)-H224)</f>
        <v/>
      </c>
      <c r="T224" s="15">
        <f>IF(OR(R224="",M224&lt;&gt;""),"",IF(DATADATE&gt;R224,"OVERDUE",""))</f>
        <v/>
      </c>
      <c r="U224" s="15">
        <f>IF(OR(M224="",R224=""),"",IF(M224&lt;=R224,"On time","Late"))</f>
        <v/>
      </c>
      <c r="V224" s="16" t="n"/>
      <c r="W224" s="16" t="n"/>
    </row>
    <row r="225">
      <c r="A225" s="15">
        <f>IF(C225="","",PROJ&amp;"-"&amp;"RFI"&amp;"-"&amp;B225&amp;"-"&amp;TEXT(C225,"0000"))</f>
        <v/>
      </c>
      <c r="B225" s="16" t="n"/>
      <c r="C225" s="16" t="n"/>
      <c r="D225" s="16" t="n"/>
      <c r="E225" s="16" t="n"/>
      <c r="F225" s="16" t="n"/>
      <c r="G225" s="16" t="n"/>
      <c r="H225" s="17" t="n"/>
      <c r="I225" s="17" t="n"/>
      <c r="J225" s="16" t="n"/>
      <c r="K225" s="16" t="n"/>
      <c r="L225" s="16" t="n"/>
      <c r="M225" s="17" t="n"/>
      <c r="N225" s="16" t="n"/>
      <c r="O225" s="16" t="n"/>
      <c r="P225" s="16" t="n"/>
      <c r="Q225" s="16" t="n"/>
      <c r="R225" s="18">
        <f>IF(H225="","",IF(I225="",H225+TA_RFI,MIN(I225,H225+TA_RFI)))</f>
        <v/>
      </c>
      <c r="S225" s="15">
        <f>IF(H225="","",IF(M225="",DATADATE,M225)-H225)</f>
        <v/>
      </c>
      <c r="T225" s="15">
        <f>IF(OR(R225="",M225&lt;&gt;""),"",IF(DATADATE&gt;R225,"OVERDUE",""))</f>
        <v/>
      </c>
      <c r="U225" s="15">
        <f>IF(OR(M225="",R225=""),"",IF(M225&lt;=R225,"On time","Late"))</f>
        <v/>
      </c>
      <c r="V225" s="16" t="n"/>
      <c r="W225" s="16" t="n"/>
    </row>
    <row r="226">
      <c r="A226" s="15">
        <f>IF(C226="","",PROJ&amp;"-"&amp;"RFI"&amp;"-"&amp;B226&amp;"-"&amp;TEXT(C226,"0000"))</f>
        <v/>
      </c>
      <c r="B226" s="16" t="n"/>
      <c r="C226" s="16" t="n"/>
      <c r="D226" s="16" t="n"/>
      <c r="E226" s="16" t="n"/>
      <c r="F226" s="16" t="n"/>
      <c r="G226" s="16" t="n"/>
      <c r="H226" s="17" t="n"/>
      <c r="I226" s="17" t="n"/>
      <c r="J226" s="16" t="n"/>
      <c r="K226" s="16" t="n"/>
      <c r="L226" s="16" t="n"/>
      <c r="M226" s="17" t="n"/>
      <c r="N226" s="16" t="n"/>
      <c r="O226" s="16" t="n"/>
      <c r="P226" s="16" t="n"/>
      <c r="Q226" s="16" t="n"/>
      <c r="R226" s="18">
        <f>IF(H226="","",IF(I226="",H226+TA_RFI,MIN(I226,H226+TA_RFI)))</f>
        <v/>
      </c>
      <c r="S226" s="15">
        <f>IF(H226="","",IF(M226="",DATADATE,M226)-H226)</f>
        <v/>
      </c>
      <c r="T226" s="15">
        <f>IF(OR(R226="",M226&lt;&gt;""),"",IF(DATADATE&gt;R226,"OVERDUE",""))</f>
        <v/>
      </c>
      <c r="U226" s="15">
        <f>IF(OR(M226="",R226=""),"",IF(M226&lt;=R226,"On time","Late"))</f>
        <v/>
      </c>
      <c r="V226" s="16" t="n"/>
      <c r="W226" s="16" t="n"/>
    </row>
    <row r="227">
      <c r="A227" s="15">
        <f>IF(C227="","",PROJ&amp;"-"&amp;"RFI"&amp;"-"&amp;B227&amp;"-"&amp;TEXT(C227,"0000"))</f>
        <v/>
      </c>
      <c r="B227" s="16" t="n"/>
      <c r="C227" s="16" t="n"/>
      <c r="D227" s="16" t="n"/>
      <c r="E227" s="16" t="n"/>
      <c r="F227" s="16" t="n"/>
      <c r="G227" s="16" t="n"/>
      <c r="H227" s="17" t="n"/>
      <c r="I227" s="17" t="n"/>
      <c r="J227" s="16" t="n"/>
      <c r="K227" s="16" t="n"/>
      <c r="L227" s="16" t="n"/>
      <c r="M227" s="17" t="n"/>
      <c r="N227" s="16" t="n"/>
      <c r="O227" s="16" t="n"/>
      <c r="P227" s="16" t="n"/>
      <c r="Q227" s="16" t="n"/>
      <c r="R227" s="18">
        <f>IF(H227="","",IF(I227="",H227+TA_RFI,MIN(I227,H227+TA_RFI)))</f>
        <v/>
      </c>
      <c r="S227" s="15">
        <f>IF(H227="","",IF(M227="",DATADATE,M227)-H227)</f>
        <v/>
      </c>
      <c r="T227" s="15">
        <f>IF(OR(R227="",M227&lt;&gt;""),"",IF(DATADATE&gt;R227,"OVERDUE",""))</f>
        <v/>
      </c>
      <c r="U227" s="15">
        <f>IF(OR(M227="",R227=""),"",IF(M227&lt;=R227,"On time","Late"))</f>
        <v/>
      </c>
      <c r="V227" s="16" t="n"/>
      <c r="W227" s="16" t="n"/>
    </row>
    <row r="228">
      <c r="A228" s="15">
        <f>IF(C228="","",PROJ&amp;"-"&amp;"RFI"&amp;"-"&amp;B228&amp;"-"&amp;TEXT(C228,"0000"))</f>
        <v/>
      </c>
      <c r="B228" s="16" t="n"/>
      <c r="C228" s="16" t="n"/>
      <c r="D228" s="16" t="n"/>
      <c r="E228" s="16" t="n"/>
      <c r="F228" s="16" t="n"/>
      <c r="G228" s="16" t="n"/>
      <c r="H228" s="17" t="n"/>
      <c r="I228" s="17" t="n"/>
      <c r="J228" s="16" t="n"/>
      <c r="K228" s="16" t="n"/>
      <c r="L228" s="16" t="n"/>
      <c r="M228" s="17" t="n"/>
      <c r="N228" s="16" t="n"/>
      <c r="O228" s="16" t="n"/>
      <c r="P228" s="16" t="n"/>
      <c r="Q228" s="16" t="n"/>
      <c r="R228" s="18">
        <f>IF(H228="","",IF(I228="",H228+TA_RFI,MIN(I228,H228+TA_RFI)))</f>
        <v/>
      </c>
      <c r="S228" s="15">
        <f>IF(H228="","",IF(M228="",DATADATE,M228)-H228)</f>
        <v/>
      </c>
      <c r="T228" s="15">
        <f>IF(OR(R228="",M228&lt;&gt;""),"",IF(DATADATE&gt;R228,"OVERDUE",""))</f>
        <v/>
      </c>
      <c r="U228" s="15">
        <f>IF(OR(M228="",R228=""),"",IF(M228&lt;=R228,"On time","Late"))</f>
        <v/>
      </c>
      <c r="V228" s="16" t="n"/>
      <c r="W228" s="16" t="n"/>
    </row>
    <row r="229">
      <c r="A229" s="15">
        <f>IF(C229="","",PROJ&amp;"-"&amp;"RFI"&amp;"-"&amp;B229&amp;"-"&amp;TEXT(C229,"0000"))</f>
        <v/>
      </c>
      <c r="B229" s="16" t="n"/>
      <c r="C229" s="16" t="n"/>
      <c r="D229" s="16" t="n"/>
      <c r="E229" s="16" t="n"/>
      <c r="F229" s="16" t="n"/>
      <c r="G229" s="16" t="n"/>
      <c r="H229" s="17" t="n"/>
      <c r="I229" s="17" t="n"/>
      <c r="J229" s="16" t="n"/>
      <c r="K229" s="16" t="n"/>
      <c r="L229" s="16" t="n"/>
      <c r="M229" s="17" t="n"/>
      <c r="N229" s="16" t="n"/>
      <c r="O229" s="16" t="n"/>
      <c r="P229" s="16" t="n"/>
      <c r="Q229" s="16" t="n"/>
      <c r="R229" s="18">
        <f>IF(H229="","",IF(I229="",H229+TA_RFI,MIN(I229,H229+TA_RFI)))</f>
        <v/>
      </c>
      <c r="S229" s="15">
        <f>IF(H229="","",IF(M229="",DATADATE,M229)-H229)</f>
        <v/>
      </c>
      <c r="T229" s="15">
        <f>IF(OR(R229="",M229&lt;&gt;""),"",IF(DATADATE&gt;R229,"OVERDUE",""))</f>
        <v/>
      </c>
      <c r="U229" s="15">
        <f>IF(OR(M229="",R229=""),"",IF(M229&lt;=R229,"On time","Late"))</f>
        <v/>
      </c>
      <c r="V229" s="16" t="n"/>
      <c r="W229" s="16" t="n"/>
    </row>
    <row r="230">
      <c r="A230" s="15">
        <f>IF(C230="","",PROJ&amp;"-"&amp;"RFI"&amp;"-"&amp;B230&amp;"-"&amp;TEXT(C230,"0000"))</f>
        <v/>
      </c>
      <c r="B230" s="16" t="n"/>
      <c r="C230" s="16" t="n"/>
      <c r="D230" s="16" t="n"/>
      <c r="E230" s="16" t="n"/>
      <c r="F230" s="16" t="n"/>
      <c r="G230" s="16" t="n"/>
      <c r="H230" s="17" t="n"/>
      <c r="I230" s="17" t="n"/>
      <c r="J230" s="16" t="n"/>
      <c r="K230" s="16" t="n"/>
      <c r="L230" s="16" t="n"/>
      <c r="M230" s="17" t="n"/>
      <c r="N230" s="16" t="n"/>
      <c r="O230" s="16" t="n"/>
      <c r="P230" s="16" t="n"/>
      <c r="Q230" s="16" t="n"/>
      <c r="R230" s="18">
        <f>IF(H230="","",IF(I230="",H230+TA_RFI,MIN(I230,H230+TA_RFI)))</f>
        <v/>
      </c>
      <c r="S230" s="15">
        <f>IF(H230="","",IF(M230="",DATADATE,M230)-H230)</f>
        <v/>
      </c>
      <c r="T230" s="15">
        <f>IF(OR(R230="",M230&lt;&gt;""),"",IF(DATADATE&gt;R230,"OVERDUE",""))</f>
        <v/>
      </c>
      <c r="U230" s="15">
        <f>IF(OR(M230="",R230=""),"",IF(M230&lt;=R230,"On time","Late"))</f>
        <v/>
      </c>
      <c r="V230" s="16" t="n"/>
      <c r="W230" s="16" t="n"/>
    </row>
    <row r="231">
      <c r="A231" s="15">
        <f>IF(C231="","",PROJ&amp;"-"&amp;"RFI"&amp;"-"&amp;B231&amp;"-"&amp;TEXT(C231,"0000"))</f>
        <v/>
      </c>
      <c r="B231" s="16" t="n"/>
      <c r="C231" s="16" t="n"/>
      <c r="D231" s="16" t="n"/>
      <c r="E231" s="16" t="n"/>
      <c r="F231" s="16" t="n"/>
      <c r="G231" s="16" t="n"/>
      <c r="H231" s="17" t="n"/>
      <c r="I231" s="17" t="n"/>
      <c r="J231" s="16" t="n"/>
      <c r="K231" s="16" t="n"/>
      <c r="L231" s="16" t="n"/>
      <c r="M231" s="17" t="n"/>
      <c r="N231" s="16" t="n"/>
      <c r="O231" s="16" t="n"/>
      <c r="P231" s="16" t="n"/>
      <c r="Q231" s="16" t="n"/>
      <c r="R231" s="18">
        <f>IF(H231="","",IF(I231="",H231+TA_RFI,MIN(I231,H231+TA_RFI)))</f>
        <v/>
      </c>
      <c r="S231" s="15">
        <f>IF(H231="","",IF(M231="",DATADATE,M231)-H231)</f>
        <v/>
      </c>
      <c r="T231" s="15">
        <f>IF(OR(R231="",M231&lt;&gt;""),"",IF(DATADATE&gt;R231,"OVERDUE",""))</f>
        <v/>
      </c>
      <c r="U231" s="15">
        <f>IF(OR(M231="",R231=""),"",IF(M231&lt;=R231,"On time","Late"))</f>
        <v/>
      </c>
      <c r="V231" s="16" t="n"/>
      <c r="W231" s="16" t="n"/>
    </row>
    <row r="232">
      <c r="A232" s="15">
        <f>IF(C232="","",PROJ&amp;"-"&amp;"RFI"&amp;"-"&amp;B232&amp;"-"&amp;TEXT(C232,"0000"))</f>
        <v/>
      </c>
      <c r="B232" s="16" t="n"/>
      <c r="C232" s="16" t="n"/>
      <c r="D232" s="16" t="n"/>
      <c r="E232" s="16" t="n"/>
      <c r="F232" s="16" t="n"/>
      <c r="G232" s="16" t="n"/>
      <c r="H232" s="17" t="n"/>
      <c r="I232" s="17" t="n"/>
      <c r="J232" s="16" t="n"/>
      <c r="K232" s="16" t="n"/>
      <c r="L232" s="16" t="n"/>
      <c r="M232" s="17" t="n"/>
      <c r="N232" s="16" t="n"/>
      <c r="O232" s="16" t="n"/>
      <c r="P232" s="16" t="n"/>
      <c r="Q232" s="16" t="n"/>
      <c r="R232" s="18">
        <f>IF(H232="","",IF(I232="",H232+TA_RFI,MIN(I232,H232+TA_RFI)))</f>
        <v/>
      </c>
      <c r="S232" s="15">
        <f>IF(H232="","",IF(M232="",DATADATE,M232)-H232)</f>
        <v/>
      </c>
      <c r="T232" s="15">
        <f>IF(OR(R232="",M232&lt;&gt;""),"",IF(DATADATE&gt;R232,"OVERDUE",""))</f>
        <v/>
      </c>
      <c r="U232" s="15">
        <f>IF(OR(M232="",R232=""),"",IF(M232&lt;=R232,"On time","Late"))</f>
        <v/>
      </c>
      <c r="V232" s="16" t="n"/>
      <c r="W232" s="16" t="n"/>
    </row>
    <row r="233">
      <c r="A233" s="15">
        <f>IF(C233="","",PROJ&amp;"-"&amp;"RFI"&amp;"-"&amp;B233&amp;"-"&amp;TEXT(C233,"0000"))</f>
        <v/>
      </c>
      <c r="B233" s="16" t="n"/>
      <c r="C233" s="16" t="n"/>
      <c r="D233" s="16" t="n"/>
      <c r="E233" s="16" t="n"/>
      <c r="F233" s="16" t="n"/>
      <c r="G233" s="16" t="n"/>
      <c r="H233" s="17" t="n"/>
      <c r="I233" s="17" t="n"/>
      <c r="J233" s="16" t="n"/>
      <c r="K233" s="16" t="n"/>
      <c r="L233" s="16" t="n"/>
      <c r="M233" s="17" t="n"/>
      <c r="N233" s="16" t="n"/>
      <c r="O233" s="16" t="n"/>
      <c r="P233" s="16" t="n"/>
      <c r="Q233" s="16" t="n"/>
      <c r="R233" s="18">
        <f>IF(H233="","",IF(I233="",H233+TA_RFI,MIN(I233,H233+TA_RFI)))</f>
        <v/>
      </c>
      <c r="S233" s="15">
        <f>IF(H233="","",IF(M233="",DATADATE,M233)-H233)</f>
        <v/>
      </c>
      <c r="T233" s="15">
        <f>IF(OR(R233="",M233&lt;&gt;""),"",IF(DATADATE&gt;R233,"OVERDUE",""))</f>
        <v/>
      </c>
      <c r="U233" s="15">
        <f>IF(OR(M233="",R233=""),"",IF(M233&lt;=R233,"On time","Late"))</f>
        <v/>
      </c>
      <c r="V233" s="16" t="n"/>
      <c r="W233" s="16" t="n"/>
    </row>
    <row r="234">
      <c r="A234" s="15">
        <f>IF(C234="","",PROJ&amp;"-"&amp;"RFI"&amp;"-"&amp;B234&amp;"-"&amp;TEXT(C234,"0000"))</f>
        <v/>
      </c>
      <c r="B234" s="16" t="n"/>
      <c r="C234" s="16" t="n"/>
      <c r="D234" s="16" t="n"/>
      <c r="E234" s="16" t="n"/>
      <c r="F234" s="16" t="n"/>
      <c r="G234" s="16" t="n"/>
      <c r="H234" s="17" t="n"/>
      <c r="I234" s="17" t="n"/>
      <c r="J234" s="16" t="n"/>
      <c r="K234" s="16" t="n"/>
      <c r="L234" s="16" t="n"/>
      <c r="M234" s="17" t="n"/>
      <c r="N234" s="16" t="n"/>
      <c r="O234" s="16" t="n"/>
      <c r="P234" s="16" t="n"/>
      <c r="Q234" s="16" t="n"/>
      <c r="R234" s="18">
        <f>IF(H234="","",IF(I234="",H234+TA_RFI,MIN(I234,H234+TA_RFI)))</f>
        <v/>
      </c>
      <c r="S234" s="15">
        <f>IF(H234="","",IF(M234="",DATADATE,M234)-H234)</f>
        <v/>
      </c>
      <c r="T234" s="15">
        <f>IF(OR(R234="",M234&lt;&gt;""),"",IF(DATADATE&gt;R234,"OVERDUE",""))</f>
        <v/>
      </c>
      <c r="U234" s="15">
        <f>IF(OR(M234="",R234=""),"",IF(M234&lt;=R234,"On time","Late"))</f>
        <v/>
      </c>
      <c r="V234" s="16" t="n"/>
      <c r="W234" s="16" t="n"/>
    </row>
    <row r="235">
      <c r="A235" s="15">
        <f>IF(C235="","",PROJ&amp;"-"&amp;"RFI"&amp;"-"&amp;B235&amp;"-"&amp;TEXT(C235,"0000"))</f>
        <v/>
      </c>
      <c r="B235" s="16" t="n"/>
      <c r="C235" s="16" t="n"/>
      <c r="D235" s="16" t="n"/>
      <c r="E235" s="16" t="n"/>
      <c r="F235" s="16" t="n"/>
      <c r="G235" s="16" t="n"/>
      <c r="H235" s="17" t="n"/>
      <c r="I235" s="17" t="n"/>
      <c r="J235" s="16" t="n"/>
      <c r="K235" s="16" t="n"/>
      <c r="L235" s="16" t="n"/>
      <c r="M235" s="17" t="n"/>
      <c r="N235" s="16" t="n"/>
      <c r="O235" s="16" t="n"/>
      <c r="P235" s="16" t="n"/>
      <c r="Q235" s="16" t="n"/>
      <c r="R235" s="18">
        <f>IF(H235="","",IF(I235="",H235+TA_RFI,MIN(I235,H235+TA_RFI)))</f>
        <v/>
      </c>
      <c r="S235" s="15">
        <f>IF(H235="","",IF(M235="",DATADATE,M235)-H235)</f>
        <v/>
      </c>
      <c r="T235" s="15">
        <f>IF(OR(R235="",M235&lt;&gt;""),"",IF(DATADATE&gt;R235,"OVERDUE",""))</f>
        <v/>
      </c>
      <c r="U235" s="15">
        <f>IF(OR(M235="",R235=""),"",IF(M235&lt;=R235,"On time","Late"))</f>
        <v/>
      </c>
      <c r="V235" s="16" t="n"/>
      <c r="W235" s="16" t="n"/>
    </row>
    <row r="236">
      <c r="A236" s="15">
        <f>IF(C236="","",PROJ&amp;"-"&amp;"RFI"&amp;"-"&amp;B236&amp;"-"&amp;TEXT(C236,"0000"))</f>
        <v/>
      </c>
      <c r="B236" s="16" t="n"/>
      <c r="C236" s="16" t="n"/>
      <c r="D236" s="16" t="n"/>
      <c r="E236" s="16" t="n"/>
      <c r="F236" s="16" t="n"/>
      <c r="G236" s="16" t="n"/>
      <c r="H236" s="17" t="n"/>
      <c r="I236" s="17" t="n"/>
      <c r="J236" s="16" t="n"/>
      <c r="K236" s="16" t="n"/>
      <c r="L236" s="16" t="n"/>
      <c r="M236" s="17" t="n"/>
      <c r="N236" s="16" t="n"/>
      <c r="O236" s="16" t="n"/>
      <c r="P236" s="16" t="n"/>
      <c r="Q236" s="16" t="n"/>
      <c r="R236" s="18">
        <f>IF(H236="","",IF(I236="",H236+TA_RFI,MIN(I236,H236+TA_RFI)))</f>
        <v/>
      </c>
      <c r="S236" s="15">
        <f>IF(H236="","",IF(M236="",DATADATE,M236)-H236)</f>
        <v/>
      </c>
      <c r="T236" s="15">
        <f>IF(OR(R236="",M236&lt;&gt;""),"",IF(DATADATE&gt;R236,"OVERDUE",""))</f>
        <v/>
      </c>
      <c r="U236" s="15">
        <f>IF(OR(M236="",R236=""),"",IF(M236&lt;=R236,"On time","Late"))</f>
        <v/>
      </c>
      <c r="V236" s="16" t="n"/>
      <c r="W236" s="16" t="n"/>
    </row>
    <row r="237">
      <c r="A237" s="15">
        <f>IF(C237="","",PROJ&amp;"-"&amp;"RFI"&amp;"-"&amp;B237&amp;"-"&amp;TEXT(C237,"0000"))</f>
        <v/>
      </c>
      <c r="B237" s="16" t="n"/>
      <c r="C237" s="16" t="n"/>
      <c r="D237" s="16" t="n"/>
      <c r="E237" s="16" t="n"/>
      <c r="F237" s="16" t="n"/>
      <c r="G237" s="16" t="n"/>
      <c r="H237" s="17" t="n"/>
      <c r="I237" s="17" t="n"/>
      <c r="J237" s="16" t="n"/>
      <c r="K237" s="16" t="n"/>
      <c r="L237" s="16" t="n"/>
      <c r="M237" s="17" t="n"/>
      <c r="N237" s="16" t="n"/>
      <c r="O237" s="16" t="n"/>
      <c r="P237" s="16" t="n"/>
      <c r="Q237" s="16" t="n"/>
      <c r="R237" s="18">
        <f>IF(H237="","",IF(I237="",H237+TA_RFI,MIN(I237,H237+TA_RFI)))</f>
        <v/>
      </c>
      <c r="S237" s="15">
        <f>IF(H237="","",IF(M237="",DATADATE,M237)-H237)</f>
        <v/>
      </c>
      <c r="T237" s="15">
        <f>IF(OR(R237="",M237&lt;&gt;""),"",IF(DATADATE&gt;R237,"OVERDUE",""))</f>
        <v/>
      </c>
      <c r="U237" s="15">
        <f>IF(OR(M237="",R237=""),"",IF(M237&lt;=R237,"On time","Late"))</f>
        <v/>
      </c>
      <c r="V237" s="16" t="n"/>
      <c r="W237" s="16" t="n"/>
    </row>
    <row r="238">
      <c r="A238" s="15">
        <f>IF(C238="","",PROJ&amp;"-"&amp;"RFI"&amp;"-"&amp;B238&amp;"-"&amp;TEXT(C238,"0000"))</f>
        <v/>
      </c>
      <c r="B238" s="16" t="n"/>
      <c r="C238" s="16" t="n"/>
      <c r="D238" s="16" t="n"/>
      <c r="E238" s="16" t="n"/>
      <c r="F238" s="16" t="n"/>
      <c r="G238" s="16" t="n"/>
      <c r="H238" s="17" t="n"/>
      <c r="I238" s="17" t="n"/>
      <c r="J238" s="16" t="n"/>
      <c r="K238" s="16" t="n"/>
      <c r="L238" s="16" t="n"/>
      <c r="M238" s="17" t="n"/>
      <c r="N238" s="16" t="n"/>
      <c r="O238" s="16" t="n"/>
      <c r="P238" s="16" t="n"/>
      <c r="Q238" s="16" t="n"/>
      <c r="R238" s="18">
        <f>IF(H238="","",IF(I238="",H238+TA_RFI,MIN(I238,H238+TA_RFI)))</f>
        <v/>
      </c>
      <c r="S238" s="15">
        <f>IF(H238="","",IF(M238="",DATADATE,M238)-H238)</f>
        <v/>
      </c>
      <c r="T238" s="15">
        <f>IF(OR(R238="",M238&lt;&gt;""),"",IF(DATADATE&gt;R238,"OVERDUE",""))</f>
        <v/>
      </c>
      <c r="U238" s="15">
        <f>IF(OR(M238="",R238=""),"",IF(M238&lt;=R238,"On time","Late"))</f>
        <v/>
      </c>
      <c r="V238" s="16" t="n"/>
      <c r="W238" s="16" t="n"/>
    </row>
    <row r="239">
      <c r="A239" s="15">
        <f>IF(C239="","",PROJ&amp;"-"&amp;"RFI"&amp;"-"&amp;B239&amp;"-"&amp;TEXT(C239,"0000"))</f>
        <v/>
      </c>
      <c r="B239" s="16" t="n"/>
      <c r="C239" s="16" t="n"/>
      <c r="D239" s="16" t="n"/>
      <c r="E239" s="16" t="n"/>
      <c r="F239" s="16" t="n"/>
      <c r="G239" s="16" t="n"/>
      <c r="H239" s="17" t="n"/>
      <c r="I239" s="17" t="n"/>
      <c r="J239" s="16" t="n"/>
      <c r="K239" s="16" t="n"/>
      <c r="L239" s="16" t="n"/>
      <c r="M239" s="17" t="n"/>
      <c r="N239" s="16" t="n"/>
      <c r="O239" s="16" t="n"/>
      <c r="P239" s="16" t="n"/>
      <c r="Q239" s="16" t="n"/>
      <c r="R239" s="18">
        <f>IF(H239="","",IF(I239="",H239+TA_RFI,MIN(I239,H239+TA_RFI)))</f>
        <v/>
      </c>
      <c r="S239" s="15">
        <f>IF(H239="","",IF(M239="",DATADATE,M239)-H239)</f>
        <v/>
      </c>
      <c r="T239" s="15">
        <f>IF(OR(R239="",M239&lt;&gt;""),"",IF(DATADATE&gt;R239,"OVERDUE",""))</f>
        <v/>
      </c>
      <c r="U239" s="15">
        <f>IF(OR(M239="",R239=""),"",IF(M239&lt;=R239,"On time","Late"))</f>
        <v/>
      </c>
      <c r="V239" s="16" t="n"/>
      <c r="W239" s="16" t="n"/>
    </row>
    <row r="240">
      <c r="A240" s="15">
        <f>IF(C240="","",PROJ&amp;"-"&amp;"RFI"&amp;"-"&amp;B240&amp;"-"&amp;TEXT(C240,"0000"))</f>
        <v/>
      </c>
      <c r="B240" s="16" t="n"/>
      <c r="C240" s="16" t="n"/>
      <c r="D240" s="16" t="n"/>
      <c r="E240" s="16" t="n"/>
      <c r="F240" s="16" t="n"/>
      <c r="G240" s="16" t="n"/>
      <c r="H240" s="17" t="n"/>
      <c r="I240" s="17" t="n"/>
      <c r="J240" s="16" t="n"/>
      <c r="K240" s="16" t="n"/>
      <c r="L240" s="16" t="n"/>
      <c r="M240" s="17" t="n"/>
      <c r="N240" s="16" t="n"/>
      <c r="O240" s="16" t="n"/>
      <c r="P240" s="16" t="n"/>
      <c r="Q240" s="16" t="n"/>
      <c r="R240" s="18">
        <f>IF(H240="","",IF(I240="",H240+TA_RFI,MIN(I240,H240+TA_RFI)))</f>
        <v/>
      </c>
      <c r="S240" s="15">
        <f>IF(H240="","",IF(M240="",DATADATE,M240)-H240)</f>
        <v/>
      </c>
      <c r="T240" s="15">
        <f>IF(OR(R240="",M240&lt;&gt;""),"",IF(DATADATE&gt;R240,"OVERDUE",""))</f>
        <v/>
      </c>
      <c r="U240" s="15">
        <f>IF(OR(M240="",R240=""),"",IF(M240&lt;=R240,"On time","Late"))</f>
        <v/>
      </c>
      <c r="V240" s="16" t="n"/>
      <c r="W240" s="16" t="n"/>
    </row>
    <row r="241">
      <c r="A241" s="15">
        <f>IF(C241="","",PROJ&amp;"-"&amp;"RFI"&amp;"-"&amp;B241&amp;"-"&amp;TEXT(C241,"0000"))</f>
        <v/>
      </c>
      <c r="B241" s="16" t="n"/>
      <c r="C241" s="16" t="n"/>
      <c r="D241" s="16" t="n"/>
      <c r="E241" s="16" t="n"/>
      <c r="F241" s="16" t="n"/>
      <c r="G241" s="16" t="n"/>
      <c r="H241" s="17" t="n"/>
      <c r="I241" s="17" t="n"/>
      <c r="J241" s="16" t="n"/>
      <c r="K241" s="16" t="n"/>
      <c r="L241" s="16" t="n"/>
      <c r="M241" s="17" t="n"/>
      <c r="N241" s="16" t="n"/>
      <c r="O241" s="16" t="n"/>
      <c r="P241" s="16" t="n"/>
      <c r="Q241" s="16" t="n"/>
      <c r="R241" s="18">
        <f>IF(H241="","",IF(I241="",H241+TA_RFI,MIN(I241,H241+TA_RFI)))</f>
        <v/>
      </c>
      <c r="S241" s="15">
        <f>IF(H241="","",IF(M241="",DATADATE,M241)-H241)</f>
        <v/>
      </c>
      <c r="T241" s="15">
        <f>IF(OR(R241="",M241&lt;&gt;""),"",IF(DATADATE&gt;R241,"OVERDUE",""))</f>
        <v/>
      </c>
      <c r="U241" s="15">
        <f>IF(OR(M241="",R241=""),"",IF(M241&lt;=R241,"On time","Late"))</f>
        <v/>
      </c>
      <c r="V241" s="16" t="n"/>
      <c r="W241" s="16" t="n"/>
    </row>
    <row r="242">
      <c r="A242" s="15">
        <f>IF(C242="","",PROJ&amp;"-"&amp;"RFI"&amp;"-"&amp;B242&amp;"-"&amp;TEXT(C242,"0000"))</f>
        <v/>
      </c>
      <c r="B242" s="16" t="n"/>
      <c r="C242" s="16" t="n"/>
      <c r="D242" s="16" t="n"/>
      <c r="E242" s="16" t="n"/>
      <c r="F242" s="16" t="n"/>
      <c r="G242" s="16" t="n"/>
      <c r="H242" s="17" t="n"/>
      <c r="I242" s="17" t="n"/>
      <c r="J242" s="16" t="n"/>
      <c r="K242" s="16" t="n"/>
      <c r="L242" s="16" t="n"/>
      <c r="M242" s="17" t="n"/>
      <c r="N242" s="16" t="n"/>
      <c r="O242" s="16" t="n"/>
      <c r="P242" s="16" t="n"/>
      <c r="Q242" s="16" t="n"/>
      <c r="R242" s="18">
        <f>IF(H242="","",IF(I242="",H242+TA_RFI,MIN(I242,H242+TA_RFI)))</f>
        <v/>
      </c>
      <c r="S242" s="15">
        <f>IF(H242="","",IF(M242="",DATADATE,M242)-H242)</f>
        <v/>
      </c>
      <c r="T242" s="15">
        <f>IF(OR(R242="",M242&lt;&gt;""),"",IF(DATADATE&gt;R242,"OVERDUE",""))</f>
        <v/>
      </c>
      <c r="U242" s="15">
        <f>IF(OR(M242="",R242=""),"",IF(M242&lt;=R242,"On time","Late"))</f>
        <v/>
      </c>
      <c r="V242" s="16" t="n"/>
      <c r="W242" s="16" t="n"/>
    </row>
    <row r="243">
      <c r="A243" s="15">
        <f>IF(C243="","",PROJ&amp;"-"&amp;"RFI"&amp;"-"&amp;B243&amp;"-"&amp;TEXT(C243,"0000"))</f>
        <v/>
      </c>
      <c r="B243" s="16" t="n"/>
      <c r="C243" s="16" t="n"/>
      <c r="D243" s="16" t="n"/>
      <c r="E243" s="16" t="n"/>
      <c r="F243" s="16" t="n"/>
      <c r="G243" s="16" t="n"/>
      <c r="H243" s="17" t="n"/>
      <c r="I243" s="17" t="n"/>
      <c r="J243" s="16" t="n"/>
      <c r="K243" s="16" t="n"/>
      <c r="L243" s="16" t="n"/>
      <c r="M243" s="17" t="n"/>
      <c r="N243" s="16" t="n"/>
      <c r="O243" s="16" t="n"/>
      <c r="P243" s="16" t="n"/>
      <c r="Q243" s="16" t="n"/>
      <c r="R243" s="18">
        <f>IF(H243="","",IF(I243="",H243+TA_RFI,MIN(I243,H243+TA_RFI)))</f>
        <v/>
      </c>
      <c r="S243" s="15">
        <f>IF(H243="","",IF(M243="",DATADATE,M243)-H243)</f>
        <v/>
      </c>
      <c r="T243" s="15">
        <f>IF(OR(R243="",M243&lt;&gt;""),"",IF(DATADATE&gt;R243,"OVERDUE",""))</f>
        <v/>
      </c>
      <c r="U243" s="15">
        <f>IF(OR(M243="",R243=""),"",IF(M243&lt;=R243,"On time","Late"))</f>
        <v/>
      </c>
      <c r="V243" s="16" t="n"/>
      <c r="W243" s="16" t="n"/>
    </row>
    <row r="244">
      <c r="A244" s="15">
        <f>IF(C244="","",PROJ&amp;"-"&amp;"RFI"&amp;"-"&amp;B244&amp;"-"&amp;TEXT(C244,"0000"))</f>
        <v/>
      </c>
      <c r="B244" s="16" t="n"/>
      <c r="C244" s="16" t="n"/>
      <c r="D244" s="16" t="n"/>
      <c r="E244" s="16" t="n"/>
      <c r="F244" s="16" t="n"/>
      <c r="G244" s="16" t="n"/>
      <c r="H244" s="17" t="n"/>
      <c r="I244" s="17" t="n"/>
      <c r="J244" s="16" t="n"/>
      <c r="K244" s="16" t="n"/>
      <c r="L244" s="16" t="n"/>
      <c r="M244" s="17" t="n"/>
      <c r="N244" s="16" t="n"/>
      <c r="O244" s="16" t="n"/>
      <c r="P244" s="16" t="n"/>
      <c r="Q244" s="16" t="n"/>
      <c r="R244" s="18">
        <f>IF(H244="","",IF(I244="",H244+TA_RFI,MIN(I244,H244+TA_RFI)))</f>
        <v/>
      </c>
      <c r="S244" s="15">
        <f>IF(H244="","",IF(M244="",DATADATE,M244)-H244)</f>
        <v/>
      </c>
      <c r="T244" s="15">
        <f>IF(OR(R244="",M244&lt;&gt;""),"",IF(DATADATE&gt;R244,"OVERDUE",""))</f>
        <v/>
      </c>
      <c r="U244" s="15">
        <f>IF(OR(M244="",R244=""),"",IF(M244&lt;=R244,"On time","Late"))</f>
        <v/>
      </c>
      <c r="V244" s="16" t="n"/>
      <c r="W244" s="16" t="n"/>
    </row>
    <row r="245">
      <c r="A245" s="15">
        <f>IF(C245="","",PROJ&amp;"-"&amp;"RFI"&amp;"-"&amp;B245&amp;"-"&amp;TEXT(C245,"0000"))</f>
        <v/>
      </c>
      <c r="B245" s="16" t="n"/>
      <c r="C245" s="16" t="n"/>
      <c r="D245" s="16" t="n"/>
      <c r="E245" s="16" t="n"/>
      <c r="F245" s="16" t="n"/>
      <c r="G245" s="16" t="n"/>
      <c r="H245" s="17" t="n"/>
      <c r="I245" s="17" t="n"/>
      <c r="J245" s="16" t="n"/>
      <c r="K245" s="16" t="n"/>
      <c r="L245" s="16" t="n"/>
      <c r="M245" s="17" t="n"/>
      <c r="N245" s="16" t="n"/>
      <c r="O245" s="16" t="n"/>
      <c r="P245" s="16" t="n"/>
      <c r="Q245" s="16" t="n"/>
      <c r="R245" s="18">
        <f>IF(H245="","",IF(I245="",H245+TA_RFI,MIN(I245,H245+TA_RFI)))</f>
        <v/>
      </c>
      <c r="S245" s="15">
        <f>IF(H245="","",IF(M245="",DATADATE,M245)-H245)</f>
        <v/>
      </c>
      <c r="T245" s="15">
        <f>IF(OR(R245="",M245&lt;&gt;""),"",IF(DATADATE&gt;R245,"OVERDUE",""))</f>
        <v/>
      </c>
      <c r="U245" s="15">
        <f>IF(OR(M245="",R245=""),"",IF(M245&lt;=R245,"On time","Late"))</f>
        <v/>
      </c>
      <c r="V245" s="16" t="n"/>
      <c r="W245" s="16" t="n"/>
    </row>
    <row r="246">
      <c r="A246" s="15">
        <f>IF(C246="","",PROJ&amp;"-"&amp;"RFI"&amp;"-"&amp;B246&amp;"-"&amp;TEXT(C246,"0000"))</f>
        <v/>
      </c>
      <c r="B246" s="16" t="n"/>
      <c r="C246" s="16" t="n"/>
      <c r="D246" s="16" t="n"/>
      <c r="E246" s="16" t="n"/>
      <c r="F246" s="16" t="n"/>
      <c r="G246" s="16" t="n"/>
      <c r="H246" s="17" t="n"/>
      <c r="I246" s="17" t="n"/>
      <c r="J246" s="16" t="n"/>
      <c r="K246" s="16" t="n"/>
      <c r="L246" s="16" t="n"/>
      <c r="M246" s="17" t="n"/>
      <c r="N246" s="16" t="n"/>
      <c r="O246" s="16" t="n"/>
      <c r="P246" s="16" t="n"/>
      <c r="Q246" s="16" t="n"/>
      <c r="R246" s="18">
        <f>IF(H246="","",IF(I246="",H246+TA_RFI,MIN(I246,H246+TA_RFI)))</f>
        <v/>
      </c>
      <c r="S246" s="15">
        <f>IF(H246="","",IF(M246="",DATADATE,M246)-H246)</f>
        <v/>
      </c>
      <c r="T246" s="15">
        <f>IF(OR(R246="",M246&lt;&gt;""),"",IF(DATADATE&gt;R246,"OVERDUE",""))</f>
        <v/>
      </c>
      <c r="U246" s="15">
        <f>IF(OR(M246="",R246=""),"",IF(M246&lt;=R246,"On time","Late"))</f>
        <v/>
      </c>
      <c r="V246" s="16" t="n"/>
      <c r="W246" s="16" t="n"/>
    </row>
    <row r="247">
      <c r="A247" s="15">
        <f>IF(C247="","",PROJ&amp;"-"&amp;"RFI"&amp;"-"&amp;B247&amp;"-"&amp;TEXT(C247,"0000"))</f>
        <v/>
      </c>
      <c r="B247" s="16" t="n"/>
      <c r="C247" s="16" t="n"/>
      <c r="D247" s="16" t="n"/>
      <c r="E247" s="16" t="n"/>
      <c r="F247" s="16" t="n"/>
      <c r="G247" s="16" t="n"/>
      <c r="H247" s="17" t="n"/>
      <c r="I247" s="17" t="n"/>
      <c r="J247" s="16" t="n"/>
      <c r="K247" s="16" t="n"/>
      <c r="L247" s="16" t="n"/>
      <c r="M247" s="17" t="n"/>
      <c r="N247" s="16" t="n"/>
      <c r="O247" s="16" t="n"/>
      <c r="P247" s="16" t="n"/>
      <c r="Q247" s="16" t="n"/>
      <c r="R247" s="18">
        <f>IF(H247="","",IF(I247="",H247+TA_RFI,MIN(I247,H247+TA_RFI)))</f>
        <v/>
      </c>
      <c r="S247" s="15">
        <f>IF(H247="","",IF(M247="",DATADATE,M247)-H247)</f>
        <v/>
      </c>
      <c r="T247" s="15">
        <f>IF(OR(R247="",M247&lt;&gt;""),"",IF(DATADATE&gt;R247,"OVERDUE",""))</f>
        <v/>
      </c>
      <c r="U247" s="15">
        <f>IF(OR(M247="",R247=""),"",IF(M247&lt;=R247,"On time","Late"))</f>
        <v/>
      </c>
      <c r="V247" s="16" t="n"/>
      <c r="W247" s="16" t="n"/>
    </row>
    <row r="248">
      <c r="A248" s="15">
        <f>IF(C248="","",PROJ&amp;"-"&amp;"RFI"&amp;"-"&amp;B248&amp;"-"&amp;TEXT(C248,"0000"))</f>
        <v/>
      </c>
      <c r="B248" s="16" t="n"/>
      <c r="C248" s="16" t="n"/>
      <c r="D248" s="16" t="n"/>
      <c r="E248" s="16" t="n"/>
      <c r="F248" s="16" t="n"/>
      <c r="G248" s="16" t="n"/>
      <c r="H248" s="17" t="n"/>
      <c r="I248" s="17" t="n"/>
      <c r="J248" s="16" t="n"/>
      <c r="K248" s="16" t="n"/>
      <c r="L248" s="16" t="n"/>
      <c r="M248" s="17" t="n"/>
      <c r="N248" s="16" t="n"/>
      <c r="O248" s="16" t="n"/>
      <c r="P248" s="16" t="n"/>
      <c r="Q248" s="16" t="n"/>
      <c r="R248" s="18">
        <f>IF(H248="","",IF(I248="",H248+TA_RFI,MIN(I248,H248+TA_RFI)))</f>
        <v/>
      </c>
      <c r="S248" s="15">
        <f>IF(H248="","",IF(M248="",DATADATE,M248)-H248)</f>
        <v/>
      </c>
      <c r="T248" s="15">
        <f>IF(OR(R248="",M248&lt;&gt;""),"",IF(DATADATE&gt;R248,"OVERDUE",""))</f>
        <v/>
      </c>
      <c r="U248" s="15">
        <f>IF(OR(M248="",R248=""),"",IF(M248&lt;=R248,"On time","Late"))</f>
        <v/>
      </c>
      <c r="V248" s="16" t="n"/>
      <c r="W248" s="16" t="n"/>
    </row>
    <row r="249">
      <c r="A249" s="15">
        <f>IF(C249="","",PROJ&amp;"-"&amp;"RFI"&amp;"-"&amp;B249&amp;"-"&amp;TEXT(C249,"0000"))</f>
        <v/>
      </c>
      <c r="B249" s="16" t="n"/>
      <c r="C249" s="16" t="n"/>
      <c r="D249" s="16" t="n"/>
      <c r="E249" s="16" t="n"/>
      <c r="F249" s="16" t="n"/>
      <c r="G249" s="16" t="n"/>
      <c r="H249" s="17" t="n"/>
      <c r="I249" s="17" t="n"/>
      <c r="J249" s="16" t="n"/>
      <c r="K249" s="16" t="n"/>
      <c r="L249" s="16" t="n"/>
      <c r="M249" s="17" t="n"/>
      <c r="N249" s="16" t="n"/>
      <c r="O249" s="16" t="n"/>
      <c r="P249" s="16" t="n"/>
      <c r="Q249" s="16" t="n"/>
      <c r="R249" s="18">
        <f>IF(H249="","",IF(I249="",H249+TA_RFI,MIN(I249,H249+TA_RFI)))</f>
        <v/>
      </c>
      <c r="S249" s="15">
        <f>IF(H249="","",IF(M249="",DATADATE,M249)-H249)</f>
        <v/>
      </c>
      <c r="T249" s="15">
        <f>IF(OR(R249="",M249&lt;&gt;""),"",IF(DATADATE&gt;R249,"OVERDUE",""))</f>
        <v/>
      </c>
      <c r="U249" s="15">
        <f>IF(OR(M249="",R249=""),"",IF(M249&lt;=R249,"On time","Late"))</f>
        <v/>
      </c>
      <c r="V249" s="16" t="n"/>
      <c r="W249" s="16" t="n"/>
    </row>
    <row r="250">
      <c r="A250" s="15">
        <f>IF(C250="","",PROJ&amp;"-"&amp;"RFI"&amp;"-"&amp;B250&amp;"-"&amp;TEXT(C250,"0000"))</f>
        <v/>
      </c>
      <c r="B250" s="16" t="n"/>
      <c r="C250" s="16" t="n"/>
      <c r="D250" s="16" t="n"/>
      <c r="E250" s="16" t="n"/>
      <c r="F250" s="16" t="n"/>
      <c r="G250" s="16" t="n"/>
      <c r="H250" s="17" t="n"/>
      <c r="I250" s="17" t="n"/>
      <c r="J250" s="16" t="n"/>
      <c r="K250" s="16" t="n"/>
      <c r="L250" s="16" t="n"/>
      <c r="M250" s="17" t="n"/>
      <c r="N250" s="16" t="n"/>
      <c r="O250" s="16" t="n"/>
      <c r="P250" s="16" t="n"/>
      <c r="Q250" s="16" t="n"/>
      <c r="R250" s="18">
        <f>IF(H250="","",IF(I250="",H250+TA_RFI,MIN(I250,H250+TA_RFI)))</f>
        <v/>
      </c>
      <c r="S250" s="15">
        <f>IF(H250="","",IF(M250="",DATADATE,M250)-H250)</f>
        <v/>
      </c>
      <c r="T250" s="15">
        <f>IF(OR(R250="",M250&lt;&gt;""),"",IF(DATADATE&gt;R250,"OVERDUE",""))</f>
        <v/>
      </c>
      <c r="U250" s="15">
        <f>IF(OR(M250="",R250=""),"",IF(M250&lt;=R250,"On time","Late"))</f>
        <v/>
      </c>
      <c r="V250" s="16" t="n"/>
      <c r="W250" s="16" t="n"/>
    </row>
    <row r="251">
      <c r="A251" s="15">
        <f>IF(C251="","",PROJ&amp;"-"&amp;"RFI"&amp;"-"&amp;B251&amp;"-"&amp;TEXT(C251,"0000"))</f>
        <v/>
      </c>
      <c r="B251" s="16" t="n"/>
      <c r="C251" s="16" t="n"/>
      <c r="D251" s="16" t="n"/>
      <c r="E251" s="16" t="n"/>
      <c r="F251" s="16" t="n"/>
      <c r="G251" s="16" t="n"/>
      <c r="H251" s="17" t="n"/>
      <c r="I251" s="17" t="n"/>
      <c r="J251" s="16" t="n"/>
      <c r="K251" s="16" t="n"/>
      <c r="L251" s="16" t="n"/>
      <c r="M251" s="17" t="n"/>
      <c r="N251" s="16" t="n"/>
      <c r="O251" s="16" t="n"/>
      <c r="P251" s="16" t="n"/>
      <c r="Q251" s="16" t="n"/>
      <c r="R251" s="18">
        <f>IF(H251="","",IF(I251="",H251+TA_RFI,MIN(I251,H251+TA_RFI)))</f>
        <v/>
      </c>
      <c r="S251" s="15">
        <f>IF(H251="","",IF(M251="",DATADATE,M251)-H251)</f>
        <v/>
      </c>
      <c r="T251" s="15">
        <f>IF(OR(R251="",M251&lt;&gt;""),"",IF(DATADATE&gt;R251,"OVERDUE",""))</f>
        <v/>
      </c>
      <c r="U251" s="15">
        <f>IF(OR(M251="",R251=""),"",IF(M251&lt;=R251,"On time","Late"))</f>
        <v/>
      </c>
      <c r="V251" s="16" t="n"/>
      <c r="W251" s="16" t="n"/>
    </row>
    <row r="252">
      <c r="A252" s="15">
        <f>IF(C252="","",PROJ&amp;"-"&amp;"RFI"&amp;"-"&amp;B252&amp;"-"&amp;TEXT(C252,"0000"))</f>
        <v/>
      </c>
      <c r="B252" s="16" t="n"/>
      <c r="C252" s="16" t="n"/>
      <c r="D252" s="16" t="n"/>
      <c r="E252" s="16" t="n"/>
      <c r="F252" s="16" t="n"/>
      <c r="G252" s="16" t="n"/>
      <c r="H252" s="17" t="n"/>
      <c r="I252" s="17" t="n"/>
      <c r="J252" s="16" t="n"/>
      <c r="K252" s="16" t="n"/>
      <c r="L252" s="16" t="n"/>
      <c r="M252" s="17" t="n"/>
      <c r="N252" s="16" t="n"/>
      <c r="O252" s="16" t="n"/>
      <c r="P252" s="16" t="n"/>
      <c r="Q252" s="16" t="n"/>
      <c r="R252" s="18">
        <f>IF(H252="","",IF(I252="",H252+TA_RFI,MIN(I252,H252+TA_RFI)))</f>
        <v/>
      </c>
      <c r="S252" s="15">
        <f>IF(H252="","",IF(M252="",DATADATE,M252)-H252)</f>
        <v/>
      </c>
      <c r="T252" s="15">
        <f>IF(OR(R252="",M252&lt;&gt;""),"",IF(DATADATE&gt;R252,"OVERDUE",""))</f>
        <v/>
      </c>
      <c r="U252" s="15">
        <f>IF(OR(M252="",R252=""),"",IF(M252&lt;=R252,"On time","Late"))</f>
        <v/>
      </c>
      <c r="V252" s="16" t="n"/>
      <c r="W252" s="16" t="n"/>
    </row>
    <row r="253">
      <c r="A253" s="15">
        <f>IF(C253="","",PROJ&amp;"-"&amp;"RFI"&amp;"-"&amp;B253&amp;"-"&amp;TEXT(C253,"0000"))</f>
        <v/>
      </c>
      <c r="B253" s="16" t="n"/>
      <c r="C253" s="16" t="n"/>
      <c r="D253" s="16" t="n"/>
      <c r="E253" s="16" t="n"/>
      <c r="F253" s="16" t="n"/>
      <c r="G253" s="16" t="n"/>
      <c r="H253" s="17" t="n"/>
      <c r="I253" s="17" t="n"/>
      <c r="J253" s="16" t="n"/>
      <c r="K253" s="16" t="n"/>
      <c r="L253" s="16" t="n"/>
      <c r="M253" s="17" t="n"/>
      <c r="N253" s="16" t="n"/>
      <c r="O253" s="16" t="n"/>
      <c r="P253" s="16" t="n"/>
      <c r="Q253" s="16" t="n"/>
      <c r="R253" s="18">
        <f>IF(H253="","",IF(I253="",H253+TA_RFI,MIN(I253,H253+TA_RFI)))</f>
        <v/>
      </c>
      <c r="S253" s="15">
        <f>IF(H253="","",IF(M253="",DATADATE,M253)-H253)</f>
        <v/>
      </c>
      <c r="T253" s="15">
        <f>IF(OR(R253="",M253&lt;&gt;""),"",IF(DATADATE&gt;R253,"OVERDUE",""))</f>
        <v/>
      </c>
      <c r="U253" s="15">
        <f>IF(OR(M253="",R253=""),"",IF(M253&lt;=R253,"On time","Late"))</f>
        <v/>
      </c>
      <c r="V253" s="16" t="n"/>
      <c r="W253" s="16" t="n"/>
    </row>
    <row r="254">
      <c r="A254" s="15">
        <f>IF(C254="","",PROJ&amp;"-"&amp;"RFI"&amp;"-"&amp;B254&amp;"-"&amp;TEXT(C254,"0000"))</f>
        <v/>
      </c>
      <c r="B254" s="16" t="n"/>
      <c r="C254" s="16" t="n"/>
      <c r="D254" s="16" t="n"/>
      <c r="E254" s="16" t="n"/>
      <c r="F254" s="16" t="n"/>
      <c r="G254" s="16" t="n"/>
      <c r="H254" s="17" t="n"/>
      <c r="I254" s="17" t="n"/>
      <c r="J254" s="16" t="n"/>
      <c r="K254" s="16" t="n"/>
      <c r="L254" s="16" t="n"/>
      <c r="M254" s="17" t="n"/>
      <c r="N254" s="16" t="n"/>
      <c r="O254" s="16" t="n"/>
      <c r="P254" s="16" t="n"/>
      <c r="Q254" s="16" t="n"/>
      <c r="R254" s="18">
        <f>IF(H254="","",IF(I254="",H254+TA_RFI,MIN(I254,H254+TA_RFI)))</f>
        <v/>
      </c>
      <c r="S254" s="15">
        <f>IF(H254="","",IF(M254="",DATADATE,M254)-H254)</f>
        <v/>
      </c>
      <c r="T254" s="15">
        <f>IF(OR(R254="",M254&lt;&gt;""),"",IF(DATADATE&gt;R254,"OVERDUE",""))</f>
        <v/>
      </c>
      <c r="U254" s="15">
        <f>IF(OR(M254="",R254=""),"",IF(M254&lt;=R254,"On time","Late"))</f>
        <v/>
      </c>
      <c r="V254" s="16" t="n"/>
      <c r="W254" s="16" t="n"/>
    </row>
    <row r="255">
      <c r="A255" s="15">
        <f>IF(C255="","",PROJ&amp;"-"&amp;"RFI"&amp;"-"&amp;B255&amp;"-"&amp;TEXT(C255,"0000"))</f>
        <v/>
      </c>
      <c r="B255" s="16" t="n"/>
      <c r="C255" s="16" t="n"/>
      <c r="D255" s="16" t="n"/>
      <c r="E255" s="16" t="n"/>
      <c r="F255" s="16" t="n"/>
      <c r="G255" s="16" t="n"/>
      <c r="H255" s="17" t="n"/>
      <c r="I255" s="17" t="n"/>
      <c r="J255" s="16" t="n"/>
      <c r="K255" s="16" t="n"/>
      <c r="L255" s="16" t="n"/>
      <c r="M255" s="17" t="n"/>
      <c r="N255" s="16" t="n"/>
      <c r="O255" s="16" t="n"/>
      <c r="P255" s="16" t="n"/>
      <c r="Q255" s="16" t="n"/>
      <c r="R255" s="18">
        <f>IF(H255="","",IF(I255="",H255+TA_RFI,MIN(I255,H255+TA_RFI)))</f>
        <v/>
      </c>
      <c r="S255" s="15">
        <f>IF(H255="","",IF(M255="",DATADATE,M255)-H255)</f>
        <v/>
      </c>
      <c r="T255" s="15">
        <f>IF(OR(R255="",M255&lt;&gt;""),"",IF(DATADATE&gt;R255,"OVERDUE",""))</f>
        <v/>
      </c>
      <c r="U255" s="15">
        <f>IF(OR(M255="",R255=""),"",IF(M255&lt;=R255,"On time","Late"))</f>
        <v/>
      </c>
      <c r="V255" s="16" t="n"/>
      <c r="W255" s="16" t="n"/>
    </row>
    <row r="256">
      <c r="A256" s="15">
        <f>IF(C256="","",PROJ&amp;"-"&amp;"RFI"&amp;"-"&amp;B256&amp;"-"&amp;TEXT(C256,"0000"))</f>
        <v/>
      </c>
      <c r="B256" s="16" t="n"/>
      <c r="C256" s="16" t="n"/>
      <c r="D256" s="16" t="n"/>
      <c r="E256" s="16" t="n"/>
      <c r="F256" s="16" t="n"/>
      <c r="G256" s="16" t="n"/>
      <c r="H256" s="17" t="n"/>
      <c r="I256" s="17" t="n"/>
      <c r="J256" s="16" t="n"/>
      <c r="K256" s="16" t="n"/>
      <c r="L256" s="16" t="n"/>
      <c r="M256" s="17" t="n"/>
      <c r="N256" s="16" t="n"/>
      <c r="O256" s="16" t="n"/>
      <c r="P256" s="16" t="n"/>
      <c r="Q256" s="16" t="n"/>
      <c r="R256" s="18">
        <f>IF(H256="","",IF(I256="",H256+TA_RFI,MIN(I256,H256+TA_RFI)))</f>
        <v/>
      </c>
      <c r="S256" s="15">
        <f>IF(H256="","",IF(M256="",DATADATE,M256)-H256)</f>
        <v/>
      </c>
      <c r="T256" s="15">
        <f>IF(OR(R256="",M256&lt;&gt;""),"",IF(DATADATE&gt;R256,"OVERDUE",""))</f>
        <v/>
      </c>
      <c r="U256" s="15">
        <f>IF(OR(M256="",R256=""),"",IF(M256&lt;=R256,"On time","Late"))</f>
        <v/>
      </c>
      <c r="V256" s="16" t="n"/>
      <c r="W256" s="16" t="n"/>
    </row>
    <row r="257">
      <c r="A257" s="15">
        <f>IF(C257="","",PROJ&amp;"-"&amp;"RFI"&amp;"-"&amp;B257&amp;"-"&amp;TEXT(C257,"0000"))</f>
        <v/>
      </c>
      <c r="B257" s="16" t="n"/>
      <c r="C257" s="16" t="n"/>
      <c r="D257" s="16" t="n"/>
      <c r="E257" s="16" t="n"/>
      <c r="F257" s="16" t="n"/>
      <c r="G257" s="16" t="n"/>
      <c r="H257" s="17" t="n"/>
      <c r="I257" s="17" t="n"/>
      <c r="J257" s="16" t="n"/>
      <c r="K257" s="16" t="n"/>
      <c r="L257" s="16" t="n"/>
      <c r="M257" s="17" t="n"/>
      <c r="N257" s="16" t="n"/>
      <c r="O257" s="16" t="n"/>
      <c r="P257" s="16" t="n"/>
      <c r="Q257" s="16" t="n"/>
      <c r="R257" s="18">
        <f>IF(H257="","",IF(I257="",H257+TA_RFI,MIN(I257,H257+TA_RFI)))</f>
        <v/>
      </c>
      <c r="S257" s="15">
        <f>IF(H257="","",IF(M257="",DATADATE,M257)-H257)</f>
        <v/>
      </c>
      <c r="T257" s="15">
        <f>IF(OR(R257="",M257&lt;&gt;""),"",IF(DATADATE&gt;R257,"OVERDUE",""))</f>
        <v/>
      </c>
      <c r="U257" s="15">
        <f>IF(OR(M257="",R257=""),"",IF(M257&lt;=R257,"On time","Late"))</f>
        <v/>
      </c>
      <c r="V257" s="16" t="n"/>
      <c r="W257" s="16" t="n"/>
    </row>
    <row r="258">
      <c r="A258" s="15">
        <f>IF(C258="","",PROJ&amp;"-"&amp;"RFI"&amp;"-"&amp;B258&amp;"-"&amp;TEXT(C258,"0000"))</f>
        <v/>
      </c>
      <c r="B258" s="16" t="n"/>
      <c r="C258" s="16" t="n"/>
      <c r="D258" s="16" t="n"/>
      <c r="E258" s="16" t="n"/>
      <c r="F258" s="16" t="n"/>
      <c r="G258" s="16" t="n"/>
      <c r="H258" s="17" t="n"/>
      <c r="I258" s="17" t="n"/>
      <c r="J258" s="16" t="n"/>
      <c r="K258" s="16" t="n"/>
      <c r="L258" s="16" t="n"/>
      <c r="M258" s="17" t="n"/>
      <c r="N258" s="16" t="n"/>
      <c r="O258" s="16" t="n"/>
      <c r="P258" s="16" t="n"/>
      <c r="Q258" s="16" t="n"/>
      <c r="R258" s="18">
        <f>IF(H258="","",IF(I258="",H258+TA_RFI,MIN(I258,H258+TA_RFI)))</f>
        <v/>
      </c>
      <c r="S258" s="15">
        <f>IF(H258="","",IF(M258="",DATADATE,M258)-H258)</f>
        <v/>
      </c>
      <c r="T258" s="15">
        <f>IF(OR(R258="",M258&lt;&gt;""),"",IF(DATADATE&gt;R258,"OVERDUE",""))</f>
        <v/>
      </c>
      <c r="U258" s="15">
        <f>IF(OR(M258="",R258=""),"",IF(M258&lt;=R258,"On time","Late"))</f>
        <v/>
      </c>
      <c r="V258" s="16" t="n"/>
      <c r="W258" s="16" t="n"/>
    </row>
    <row r="259">
      <c r="A259" s="15">
        <f>IF(C259="","",PROJ&amp;"-"&amp;"RFI"&amp;"-"&amp;B259&amp;"-"&amp;TEXT(C259,"0000"))</f>
        <v/>
      </c>
      <c r="B259" s="16" t="n"/>
      <c r="C259" s="16" t="n"/>
      <c r="D259" s="16" t="n"/>
      <c r="E259" s="16" t="n"/>
      <c r="F259" s="16" t="n"/>
      <c r="G259" s="16" t="n"/>
      <c r="H259" s="17" t="n"/>
      <c r="I259" s="17" t="n"/>
      <c r="J259" s="16" t="n"/>
      <c r="K259" s="16" t="n"/>
      <c r="L259" s="16" t="n"/>
      <c r="M259" s="17" t="n"/>
      <c r="N259" s="16" t="n"/>
      <c r="O259" s="16" t="n"/>
      <c r="P259" s="16" t="n"/>
      <c r="Q259" s="16" t="n"/>
      <c r="R259" s="18">
        <f>IF(H259="","",IF(I259="",H259+TA_RFI,MIN(I259,H259+TA_RFI)))</f>
        <v/>
      </c>
      <c r="S259" s="15">
        <f>IF(H259="","",IF(M259="",DATADATE,M259)-H259)</f>
        <v/>
      </c>
      <c r="T259" s="15">
        <f>IF(OR(R259="",M259&lt;&gt;""),"",IF(DATADATE&gt;R259,"OVERDUE",""))</f>
        <v/>
      </c>
      <c r="U259" s="15">
        <f>IF(OR(M259="",R259=""),"",IF(M259&lt;=R259,"On time","Late"))</f>
        <v/>
      </c>
      <c r="V259" s="16" t="n"/>
      <c r="W259" s="16" t="n"/>
    </row>
    <row r="260">
      <c r="A260" s="15">
        <f>IF(C260="","",PROJ&amp;"-"&amp;"RFI"&amp;"-"&amp;B260&amp;"-"&amp;TEXT(C260,"0000"))</f>
        <v/>
      </c>
      <c r="B260" s="16" t="n"/>
      <c r="C260" s="16" t="n"/>
      <c r="D260" s="16" t="n"/>
      <c r="E260" s="16" t="n"/>
      <c r="F260" s="16" t="n"/>
      <c r="G260" s="16" t="n"/>
      <c r="H260" s="17" t="n"/>
      <c r="I260" s="17" t="n"/>
      <c r="J260" s="16" t="n"/>
      <c r="K260" s="16" t="n"/>
      <c r="L260" s="16" t="n"/>
      <c r="M260" s="17" t="n"/>
      <c r="N260" s="16" t="n"/>
      <c r="O260" s="16" t="n"/>
      <c r="P260" s="16" t="n"/>
      <c r="Q260" s="16" t="n"/>
      <c r="R260" s="18">
        <f>IF(H260="","",IF(I260="",H260+TA_RFI,MIN(I260,H260+TA_RFI)))</f>
        <v/>
      </c>
      <c r="S260" s="15">
        <f>IF(H260="","",IF(M260="",DATADATE,M260)-H260)</f>
        <v/>
      </c>
      <c r="T260" s="15">
        <f>IF(OR(R260="",M260&lt;&gt;""),"",IF(DATADATE&gt;R260,"OVERDUE",""))</f>
        <v/>
      </c>
      <c r="U260" s="15">
        <f>IF(OR(M260="",R260=""),"",IF(M260&lt;=R260,"On time","Late"))</f>
        <v/>
      </c>
      <c r="V260" s="16" t="n"/>
      <c r="W260" s="16" t="n"/>
    </row>
    <row r="261">
      <c r="A261" s="15">
        <f>IF(C261="","",PROJ&amp;"-"&amp;"RFI"&amp;"-"&amp;B261&amp;"-"&amp;TEXT(C261,"0000"))</f>
        <v/>
      </c>
      <c r="B261" s="16" t="n"/>
      <c r="C261" s="16" t="n"/>
      <c r="D261" s="16" t="n"/>
      <c r="E261" s="16" t="n"/>
      <c r="F261" s="16" t="n"/>
      <c r="G261" s="16" t="n"/>
      <c r="H261" s="17" t="n"/>
      <c r="I261" s="17" t="n"/>
      <c r="J261" s="16" t="n"/>
      <c r="K261" s="16" t="n"/>
      <c r="L261" s="16" t="n"/>
      <c r="M261" s="17" t="n"/>
      <c r="N261" s="16" t="n"/>
      <c r="O261" s="16" t="n"/>
      <c r="P261" s="16" t="n"/>
      <c r="Q261" s="16" t="n"/>
      <c r="R261" s="18">
        <f>IF(H261="","",IF(I261="",H261+TA_RFI,MIN(I261,H261+TA_RFI)))</f>
        <v/>
      </c>
      <c r="S261" s="15">
        <f>IF(H261="","",IF(M261="",DATADATE,M261)-H261)</f>
        <v/>
      </c>
      <c r="T261" s="15">
        <f>IF(OR(R261="",M261&lt;&gt;""),"",IF(DATADATE&gt;R261,"OVERDUE",""))</f>
        <v/>
      </c>
      <c r="U261" s="15">
        <f>IF(OR(M261="",R261=""),"",IF(M261&lt;=R261,"On time","Late"))</f>
        <v/>
      </c>
      <c r="V261" s="16" t="n"/>
      <c r="W261" s="16" t="n"/>
    </row>
    <row r="262">
      <c r="A262" s="15">
        <f>IF(C262="","",PROJ&amp;"-"&amp;"RFI"&amp;"-"&amp;B262&amp;"-"&amp;TEXT(C262,"0000"))</f>
        <v/>
      </c>
      <c r="B262" s="16" t="n"/>
      <c r="C262" s="16" t="n"/>
      <c r="D262" s="16" t="n"/>
      <c r="E262" s="16" t="n"/>
      <c r="F262" s="16" t="n"/>
      <c r="G262" s="16" t="n"/>
      <c r="H262" s="17" t="n"/>
      <c r="I262" s="17" t="n"/>
      <c r="J262" s="16" t="n"/>
      <c r="K262" s="16" t="n"/>
      <c r="L262" s="16" t="n"/>
      <c r="M262" s="17" t="n"/>
      <c r="N262" s="16" t="n"/>
      <c r="O262" s="16" t="n"/>
      <c r="P262" s="16" t="n"/>
      <c r="Q262" s="16" t="n"/>
      <c r="R262" s="18">
        <f>IF(H262="","",IF(I262="",H262+TA_RFI,MIN(I262,H262+TA_RFI)))</f>
        <v/>
      </c>
      <c r="S262" s="15">
        <f>IF(H262="","",IF(M262="",DATADATE,M262)-H262)</f>
        <v/>
      </c>
      <c r="T262" s="15">
        <f>IF(OR(R262="",M262&lt;&gt;""),"",IF(DATADATE&gt;R262,"OVERDUE",""))</f>
        <v/>
      </c>
      <c r="U262" s="15">
        <f>IF(OR(M262="",R262=""),"",IF(M262&lt;=R262,"On time","Late"))</f>
        <v/>
      </c>
      <c r="V262" s="16" t="n"/>
      <c r="W262" s="16" t="n"/>
    </row>
    <row r="263">
      <c r="A263" s="15">
        <f>IF(C263="","",PROJ&amp;"-"&amp;"RFI"&amp;"-"&amp;B263&amp;"-"&amp;TEXT(C263,"0000"))</f>
        <v/>
      </c>
      <c r="B263" s="16" t="n"/>
      <c r="C263" s="16" t="n"/>
      <c r="D263" s="16" t="n"/>
      <c r="E263" s="16" t="n"/>
      <c r="F263" s="16" t="n"/>
      <c r="G263" s="16" t="n"/>
      <c r="H263" s="17" t="n"/>
      <c r="I263" s="17" t="n"/>
      <c r="J263" s="16" t="n"/>
      <c r="K263" s="16" t="n"/>
      <c r="L263" s="16" t="n"/>
      <c r="M263" s="17" t="n"/>
      <c r="N263" s="16" t="n"/>
      <c r="O263" s="16" t="n"/>
      <c r="P263" s="16" t="n"/>
      <c r="Q263" s="16" t="n"/>
      <c r="R263" s="18">
        <f>IF(H263="","",IF(I263="",H263+TA_RFI,MIN(I263,H263+TA_RFI)))</f>
        <v/>
      </c>
      <c r="S263" s="15">
        <f>IF(H263="","",IF(M263="",DATADATE,M263)-H263)</f>
        <v/>
      </c>
      <c r="T263" s="15">
        <f>IF(OR(R263="",M263&lt;&gt;""),"",IF(DATADATE&gt;R263,"OVERDUE",""))</f>
        <v/>
      </c>
      <c r="U263" s="15">
        <f>IF(OR(M263="",R263=""),"",IF(M263&lt;=R263,"On time","Late"))</f>
        <v/>
      </c>
      <c r="V263" s="16" t="n"/>
      <c r="W263" s="16" t="n"/>
    </row>
    <row r="264">
      <c r="A264" s="15">
        <f>IF(C264="","",PROJ&amp;"-"&amp;"RFI"&amp;"-"&amp;B264&amp;"-"&amp;TEXT(C264,"0000"))</f>
        <v/>
      </c>
      <c r="B264" s="16" t="n"/>
      <c r="C264" s="16" t="n"/>
      <c r="D264" s="16" t="n"/>
      <c r="E264" s="16" t="n"/>
      <c r="F264" s="16" t="n"/>
      <c r="G264" s="16" t="n"/>
      <c r="H264" s="17" t="n"/>
      <c r="I264" s="17" t="n"/>
      <c r="J264" s="16" t="n"/>
      <c r="K264" s="16" t="n"/>
      <c r="L264" s="16" t="n"/>
      <c r="M264" s="17" t="n"/>
      <c r="N264" s="16" t="n"/>
      <c r="O264" s="16" t="n"/>
      <c r="P264" s="16" t="n"/>
      <c r="Q264" s="16" t="n"/>
      <c r="R264" s="18">
        <f>IF(H264="","",IF(I264="",H264+TA_RFI,MIN(I264,H264+TA_RFI)))</f>
        <v/>
      </c>
      <c r="S264" s="15">
        <f>IF(H264="","",IF(M264="",DATADATE,M264)-H264)</f>
        <v/>
      </c>
      <c r="T264" s="15">
        <f>IF(OR(R264="",M264&lt;&gt;""),"",IF(DATADATE&gt;R264,"OVERDUE",""))</f>
        <v/>
      </c>
      <c r="U264" s="15">
        <f>IF(OR(M264="",R264=""),"",IF(M264&lt;=R264,"On time","Late"))</f>
        <v/>
      </c>
      <c r="V264" s="16" t="n"/>
      <c r="W264" s="16" t="n"/>
    </row>
    <row r="265">
      <c r="A265" s="15">
        <f>IF(C265="","",PROJ&amp;"-"&amp;"RFI"&amp;"-"&amp;B265&amp;"-"&amp;TEXT(C265,"0000"))</f>
        <v/>
      </c>
      <c r="B265" s="16" t="n"/>
      <c r="C265" s="16" t="n"/>
      <c r="D265" s="16" t="n"/>
      <c r="E265" s="16" t="n"/>
      <c r="F265" s="16" t="n"/>
      <c r="G265" s="16" t="n"/>
      <c r="H265" s="17" t="n"/>
      <c r="I265" s="17" t="n"/>
      <c r="J265" s="16" t="n"/>
      <c r="K265" s="16" t="n"/>
      <c r="L265" s="16" t="n"/>
      <c r="M265" s="17" t="n"/>
      <c r="N265" s="16" t="n"/>
      <c r="O265" s="16" t="n"/>
      <c r="P265" s="16" t="n"/>
      <c r="Q265" s="16" t="n"/>
      <c r="R265" s="18">
        <f>IF(H265="","",IF(I265="",H265+TA_RFI,MIN(I265,H265+TA_RFI)))</f>
        <v/>
      </c>
      <c r="S265" s="15">
        <f>IF(H265="","",IF(M265="",DATADATE,M265)-H265)</f>
        <v/>
      </c>
      <c r="T265" s="15">
        <f>IF(OR(R265="",M265&lt;&gt;""),"",IF(DATADATE&gt;R265,"OVERDUE",""))</f>
        <v/>
      </c>
      <c r="U265" s="15">
        <f>IF(OR(M265="",R265=""),"",IF(M265&lt;=R265,"On time","Late"))</f>
        <v/>
      </c>
      <c r="V265" s="16" t="n"/>
      <c r="W265" s="16" t="n"/>
    </row>
    <row r="266">
      <c r="A266" s="15">
        <f>IF(C266="","",PROJ&amp;"-"&amp;"RFI"&amp;"-"&amp;B266&amp;"-"&amp;TEXT(C266,"0000"))</f>
        <v/>
      </c>
      <c r="B266" s="16" t="n"/>
      <c r="C266" s="16" t="n"/>
      <c r="D266" s="16" t="n"/>
      <c r="E266" s="16" t="n"/>
      <c r="F266" s="16" t="n"/>
      <c r="G266" s="16" t="n"/>
      <c r="H266" s="17" t="n"/>
      <c r="I266" s="17" t="n"/>
      <c r="J266" s="16" t="n"/>
      <c r="K266" s="16" t="n"/>
      <c r="L266" s="16" t="n"/>
      <c r="M266" s="17" t="n"/>
      <c r="N266" s="16" t="n"/>
      <c r="O266" s="16" t="n"/>
      <c r="P266" s="16" t="n"/>
      <c r="Q266" s="16" t="n"/>
      <c r="R266" s="18">
        <f>IF(H266="","",IF(I266="",H266+TA_RFI,MIN(I266,H266+TA_RFI)))</f>
        <v/>
      </c>
      <c r="S266" s="15">
        <f>IF(H266="","",IF(M266="",DATADATE,M266)-H266)</f>
        <v/>
      </c>
      <c r="T266" s="15">
        <f>IF(OR(R266="",M266&lt;&gt;""),"",IF(DATADATE&gt;R266,"OVERDUE",""))</f>
        <v/>
      </c>
      <c r="U266" s="15">
        <f>IF(OR(M266="",R266=""),"",IF(M266&lt;=R266,"On time","Late"))</f>
        <v/>
      </c>
      <c r="V266" s="16" t="n"/>
      <c r="W266" s="16" t="n"/>
    </row>
    <row r="267">
      <c r="A267" s="15">
        <f>IF(C267="","",PROJ&amp;"-"&amp;"RFI"&amp;"-"&amp;B267&amp;"-"&amp;TEXT(C267,"0000"))</f>
        <v/>
      </c>
      <c r="B267" s="16" t="n"/>
      <c r="C267" s="16" t="n"/>
      <c r="D267" s="16" t="n"/>
      <c r="E267" s="16" t="n"/>
      <c r="F267" s="16" t="n"/>
      <c r="G267" s="16" t="n"/>
      <c r="H267" s="17" t="n"/>
      <c r="I267" s="17" t="n"/>
      <c r="J267" s="16" t="n"/>
      <c r="K267" s="16" t="n"/>
      <c r="L267" s="16" t="n"/>
      <c r="M267" s="17" t="n"/>
      <c r="N267" s="16" t="n"/>
      <c r="O267" s="16" t="n"/>
      <c r="P267" s="16" t="n"/>
      <c r="Q267" s="16" t="n"/>
      <c r="R267" s="18">
        <f>IF(H267="","",IF(I267="",H267+TA_RFI,MIN(I267,H267+TA_RFI)))</f>
        <v/>
      </c>
      <c r="S267" s="15">
        <f>IF(H267="","",IF(M267="",DATADATE,M267)-H267)</f>
        <v/>
      </c>
      <c r="T267" s="15">
        <f>IF(OR(R267="",M267&lt;&gt;""),"",IF(DATADATE&gt;R267,"OVERDUE",""))</f>
        <v/>
      </c>
      <c r="U267" s="15">
        <f>IF(OR(M267="",R267=""),"",IF(M267&lt;=R267,"On time","Late"))</f>
        <v/>
      </c>
      <c r="V267" s="16" t="n"/>
      <c r="W267" s="16" t="n"/>
    </row>
    <row r="268">
      <c r="A268" s="15">
        <f>IF(C268="","",PROJ&amp;"-"&amp;"RFI"&amp;"-"&amp;B268&amp;"-"&amp;TEXT(C268,"0000"))</f>
        <v/>
      </c>
      <c r="B268" s="16" t="n"/>
      <c r="C268" s="16" t="n"/>
      <c r="D268" s="16" t="n"/>
      <c r="E268" s="16" t="n"/>
      <c r="F268" s="16" t="n"/>
      <c r="G268" s="16" t="n"/>
      <c r="H268" s="17" t="n"/>
      <c r="I268" s="17" t="n"/>
      <c r="J268" s="16" t="n"/>
      <c r="K268" s="16" t="n"/>
      <c r="L268" s="16" t="n"/>
      <c r="M268" s="17" t="n"/>
      <c r="N268" s="16" t="n"/>
      <c r="O268" s="16" t="n"/>
      <c r="P268" s="16" t="n"/>
      <c r="Q268" s="16" t="n"/>
      <c r="R268" s="18">
        <f>IF(H268="","",IF(I268="",H268+TA_RFI,MIN(I268,H268+TA_RFI)))</f>
        <v/>
      </c>
      <c r="S268" s="15">
        <f>IF(H268="","",IF(M268="",DATADATE,M268)-H268)</f>
        <v/>
      </c>
      <c r="T268" s="15">
        <f>IF(OR(R268="",M268&lt;&gt;""),"",IF(DATADATE&gt;R268,"OVERDUE",""))</f>
        <v/>
      </c>
      <c r="U268" s="15">
        <f>IF(OR(M268="",R268=""),"",IF(M268&lt;=R268,"On time","Late"))</f>
        <v/>
      </c>
      <c r="V268" s="16" t="n"/>
      <c r="W268" s="16" t="n"/>
    </row>
    <row r="269">
      <c r="A269" s="15">
        <f>IF(C269="","",PROJ&amp;"-"&amp;"RFI"&amp;"-"&amp;B269&amp;"-"&amp;TEXT(C269,"0000"))</f>
        <v/>
      </c>
      <c r="B269" s="16" t="n"/>
      <c r="C269" s="16" t="n"/>
      <c r="D269" s="16" t="n"/>
      <c r="E269" s="16" t="n"/>
      <c r="F269" s="16" t="n"/>
      <c r="G269" s="16" t="n"/>
      <c r="H269" s="17" t="n"/>
      <c r="I269" s="17" t="n"/>
      <c r="J269" s="16" t="n"/>
      <c r="K269" s="16" t="n"/>
      <c r="L269" s="16" t="n"/>
      <c r="M269" s="17" t="n"/>
      <c r="N269" s="16" t="n"/>
      <c r="O269" s="16" t="n"/>
      <c r="P269" s="16" t="n"/>
      <c r="Q269" s="16" t="n"/>
      <c r="R269" s="18">
        <f>IF(H269="","",IF(I269="",H269+TA_RFI,MIN(I269,H269+TA_RFI)))</f>
        <v/>
      </c>
      <c r="S269" s="15">
        <f>IF(H269="","",IF(M269="",DATADATE,M269)-H269)</f>
        <v/>
      </c>
      <c r="T269" s="15">
        <f>IF(OR(R269="",M269&lt;&gt;""),"",IF(DATADATE&gt;R269,"OVERDUE",""))</f>
        <v/>
      </c>
      <c r="U269" s="15">
        <f>IF(OR(M269="",R269=""),"",IF(M269&lt;=R269,"On time","Late"))</f>
        <v/>
      </c>
      <c r="V269" s="16" t="n"/>
      <c r="W269" s="16" t="n"/>
    </row>
    <row r="270">
      <c r="A270" s="15">
        <f>IF(C270="","",PROJ&amp;"-"&amp;"RFI"&amp;"-"&amp;B270&amp;"-"&amp;TEXT(C270,"0000"))</f>
        <v/>
      </c>
      <c r="B270" s="16" t="n"/>
      <c r="C270" s="16" t="n"/>
      <c r="D270" s="16" t="n"/>
      <c r="E270" s="16" t="n"/>
      <c r="F270" s="16" t="n"/>
      <c r="G270" s="16" t="n"/>
      <c r="H270" s="17" t="n"/>
      <c r="I270" s="17" t="n"/>
      <c r="J270" s="16" t="n"/>
      <c r="K270" s="16" t="n"/>
      <c r="L270" s="16" t="n"/>
      <c r="M270" s="17" t="n"/>
      <c r="N270" s="16" t="n"/>
      <c r="O270" s="16" t="n"/>
      <c r="P270" s="16" t="n"/>
      <c r="Q270" s="16" t="n"/>
      <c r="R270" s="18">
        <f>IF(H270="","",IF(I270="",H270+TA_RFI,MIN(I270,H270+TA_RFI)))</f>
        <v/>
      </c>
      <c r="S270" s="15">
        <f>IF(H270="","",IF(M270="",DATADATE,M270)-H270)</f>
        <v/>
      </c>
      <c r="T270" s="15">
        <f>IF(OR(R270="",M270&lt;&gt;""),"",IF(DATADATE&gt;R270,"OVERDUE",""))</f>
        <v/>
      </c>
      <c r="U270" s="15">
        <f>IF(OR(M270="",R270=""),"",IF(M270&lt;=R270,"On time","Late"))</f>
        <v/>
      </c>
      <c r="V270" s="16" t="n"/>
      <c r="W270" s="16" t="n"/>
    </row>
    <row r="271">
      <c r="A271" s="15">
        <f>IF(C271="","",PROJ&amp;"-"&amp;"RFI"&amp;"-"&amp;B271&amp;"-"&amp;TEXT(C271,"0000"))</f>
        <v/>
      </c>
      <c r="B271" s="16" t="n"/>
      <c r="C271" s="16" t="n"/>
      <c r="D271" s="16" t="n"/>
      <c r="E271" s="16" t="n"/>
      <c r="F271" s="16" t="n"/>
      <c r="G271" s="16" t="n"/>
      <c r="H271" s="17" t="n"/>
      <c r="I271" s="17" t="n"/>
      <c r="J271" s="16" t="n"/>
      <c r="K271" s="16" t="n"/>
      <c r="L271" s="16" t="n"/>
      <c r="M271" s="17" t="n"/>
      <c r="N271" s="16" t="n"/>
      <c r="O271" s="16" t="n"/>
      <c r="P271" s="16" t="n"/>
      <c r="Q271" s="16" t="n"/>
      <c r="R271" s="18">
        <f>IF(H271="","",IF(I271="",H271+TA_RFI,MIN(I271,H271+TA_RFI)))</f>
        <v/>
      </c>
      <c r="S271" s="15">
        <f>IF(H271="","",IF(M271="",DATADATE,M271)-H271)</f>
        <v/>
      </c>
      <c r="T271" s="15">
        <f>IF(OR(R271="",M271&lt;&gt;""),"",IF(DATADATE&gt;R271,"OVERDUE",""))</f>
        <v/>
      </c>
      <c r="U271" s="15">
        <f>IF(OR(M271="",R271=""),"",IF(M271&lt;=R271,"On time","Late"))</f>
        <v/>
      </c>
      <c r="V271" s="16" t="n"/>
      <c r="W271" s="16" t="n"/>
    </row>
    <row r="272">
      <c r="A272" s="15">
        <f>IF(C272="","",PROJ&amp;"-"&amp;"RFI"&amp;"-"&amp;B272&amp;"-"&amp;TEXT(C272,"0000"))</f>
        <v/>
      </c>
      <c r="B272" s="16" t="n"/>
      <c r="C272" s="16" t="n"/>
      <c r="D272" s="16" t="n"/>
      <c r="E272" s="16" t="n"/>
      <c r="F272" s="16" t="n"/>
      <c r="G272" s="16" t="n"/>
      <c r="H272" s="17" t="n"/>
      <c r="I272" s="17" t="n"/>
      <c r="J272" s="16" t="n"/>
      <c r="K272" s="16" t="n"/>
      <c r="L272" s="16" t="n"/>
      <c r="M272" s="17" t="n"/>
      <c r="N272" s="16" t="n"/>
      <c r="O272" s="16" t="n"/>
      <c r="P272" s="16" t="n"/>
      <c r="Q272" s="16" t="n"/>
      <c r="R272" s="18">
        <f>IF(H272="","",IF(I272="",H272+TA_RFI,MIN(I272,H272+TA_RFI)))</f>
        <v/>
      </c>
      <c r="S272" s="15">
        <f>IF(H272="","",IF(M272="",DATADATE,M272)-H272)</f>
        <v/>
      </c>
      <c r="T272" s="15">
        <f>IF(OR(R272="",M272&lt;&gt;""),"",IF(DATADATE&gt;R272,"OVERDUE",""))</f>
        <v/>
      </c>
      <c r="U272" s="15">
        <f>IF(OR(M272="",R272=""),"",IF(M272&lt;=R272,"On time","Late"))</f>
        <v/>
      </c>
      <c r="V272" s="16" t="n"/>
      <c r="W272" s="16" t="n"/>
    </row>
    <row r="273">
      <c r="A273" s="15">
        <f>IF(C273="","",PROJ&amp;"-"&amp;"RFI"&amp;"-"&amp;B273&amp;"-"&amp;TEXT(C273,"0000"))</f>
        <v/>
      </c>
      <c r="B273" s="16" t="n"/>
      <c r="C273" s="16" t="n"/>
      <c r="D273" s="16" t="n"/>
      <c r="E273" s="16" t="n"/>
      <c r="F273" s="16" t="n"/>
      <c r="G273" s="16" t="n"/>
      <c r="H273" s="17" t="n"/>
      <c r="I273" s="17" t="n"/>
      <c r="J273" s="16" t="n"/>
      <c r="K273" s="16" t="n"/>
      <c r="L273" s="16" t="n"/>
      <c r="M273" s="17" t="n"/>
      <c r="N273" s="16" t="n"/>
      <c r="O273" s="16" t="n"/>
      <c r="P273" s="16" t="n"/>
      <c r="Q273" s="16" t="n"/>
      <c r="R273" s="18">
        <f>IF(H273="","",IF(I273="",H273+TA_RFI,MIN(I273,H273+TA_RFI)))</f>
        <v/>
      </c>
      <c r="S273" s="15">
        <f>IF(H273="","",IF(M273="",DATADATE,M273)-H273)</f>
        <v/>
      </c>
      <c r="T273" s="15">
        <f>IF(OR(R273="",M273&lt;&gt;""),"",IF(DATADATE&gt;R273,"OVERDUE",""))</f>
        <v/>
      </c>
      <c r="U273" s="15">
        <f>IF(OR(M273="",R273=""),"",IF(M273&lt;=R273,"On time","Late"))</f>
        <v/>
      </c>
      <c r="V273" s="16" t="n"/>
      <c r="W273" s="16" t="n"/>
    </row>
    <row r="274">
      <c r="A274" s="15">
        <f>IF(C274="","",PROJ&amp;"-"&amp;"RFI"&amp;"-"&amp;B274&amp;"-"&amp;TEXT(C274,"0000"))</f>
        <v/>
      </c>
      <c r="B274" s="16" t="n"/>
      <c r="C274" s="16" t="n"/>
      <c r="D274" s="16" t="n"/>
      <c r="E274" s="16" t="n"/>
      <c r="F274" s="16" t="n"/>
      <c r="G274" s="16" t="n"/>
      <c r="H274" s="17" t="n"/>
      <c r="I274" s="17" t="n"/>
      <c r="J274" s="16" t="n"/>
      <c r="K274" s="16" t="n"/>
      <c r="L274" s="16" t="n"/>
      <c r="M274" s="17" t="n"/>
      <c r="N274" s="16" t="n"/>
      <c r="O274" s="16" t="n"/>
      <c r="P274" s="16" t="n"/>
      <c r="Q274" s="16" t="n"/>
      <c r="R274" s="18">
        <f>IF(H274="","",IF(I274="",H274+TA_RFI,MIN(I274,H274+TA_RFI)))</f>
        <v/>
      </c>
      <c r="S274" s="15">
        <f>IF(H274="","",IF(M274="",DATADATE,M274)-H274)</f>
        <v/>
      </c>
      <c r="T274" s="15">
        <f>IF(OR(R274="",M274&lt;&gt;""),"",IF(DATADATE&gt;R274,"OVERDUE",""))</f>
        <v/>
      </c>
      <c r="U274" s="15">
        <f>IF(OR(M274="",R274=""),"",IF(M274&lt;=R274,"On time","Late"))</f>
        <v/>
      </c>
      <c r="V274" s="16" t="n"/>
      <c r="W274" s="16" t="n"/>
    </row>
    <row r="275">
      <c r="A275" s="15">
        <f>IF(C275="","",PROJ&amp;"-"&amp;"RFI"&amp;"-"&amp;B275&amp;"-"&amp;TEXT(C275,"0000"))</f>
        <v/>
      </c>
      <c r="B275" s="16" t="n"/>
      <c r="C275" s="16" t="n"/>
      <c r="D275" s="16" t="n"/>
      <c r="E275" s="16" t="n"/>
      <c r="F275" s="16" t="n"/>
      <c r="G275" s="16" t="n"/>
      <c r="H275" s="17" t="n"/>
      <c r="I275" s="17" t="n"/>
      <c r="J275" s="16" t="n"/>
      <c r="K275" s="16" t="n"/>
      <c r="L275" s="16" t="n"/>
      <c r="M275" s="17" t="n"/>
      <c r="N275" s="16" t="n"/>
      <c r="O275" s="16" t="n"/>
      <c r="P275" s="16" t="n"/>
      <c r="Q275" s="16" t="n"/>
      <c r="R275" s="18">
        <f>IF(H275="","",IF(I275="",H275+TA_RFI,MIN(I275,H275+TA_RFI)))</f>
        <v/>
      </c>
      <c r="S275" s="15">
        <f>IF(H275="","",IF(M275="",DATADATE,M275)-H275)</f>
        <v/>
      </c>
      <c r="T275" s="15">
        <f>IF(OR(R275="",M275&lt;&gt;""),"",IF(DATADATE&gt;R275,"OVERDUE",""))</f>
        <v/>
      </c>
      <c r="U275" s="15">
        <f>IF(OR(M275="",R275=""),"",IF(M275&lt;=R275,"On time","Late"))</f>
        <v/>
      </c>
      <c r="V275" s="16" t="n"/>
      <c r="W275" s="16" t="n"/>
    </row>
    <row r="276">
      <c r="A276" s="15">
        <f>IF(C276="","",PROJ&amp;"-"&amp;"RFI"&amp;"-"&amp;B276&amp;"-"&amp;TEXT(C276,"0000"))</f>
        <v/>
      </c>
      <c r="B276" s="16" t="n"/>
      <c r="C276" s="16" t="n"/>
      <c r="D276" s="16" t="n"/>
      <c r="E276" s="16" t="n"/>
      <c r="F276" s="16" t="n"/>
      <c r="G276" s="16" t="n"/>
      <c r="H276" s="17" t="n"/>
      <c r="I276" s="17" t="n"/>
      <c r="J276" s="16" t="n"/>
      <c r="K276" s="16" t="n"/>
      <c r="L276" s="16" t="n"/>
      <c r="M276" s="17" t="n"/>
      <c r="N276" s="16" t="n"/>
      <c r="O276" s="16" t="n"/>
      <c r="P276" s="16" t="n"/>
      <c r="Q276" s="16" t="n"/>
      <c r="R276" s="18">
        <f>IF(H276="","",IF(I276="",H276+TA_RFI,MIN(I276,H276+TA_RFI)))</f>
        <v/>
      </c>
      <c r="S276" s="15">
        <f>IF(H276="","",IF(M276="",DATADATE,M276)-H276)</f>
        <v/>
      </c>
      <c r="T276" s="15">
        <f>IF(OR(R276="",M276&lt;&gt;""),"",IF(DATADATE&gt;R276,"OVERDUE",""))</f>
        <v/>
      </c>
      <c r="U276" s="15">
        <f>IF(OR(M276="",R276=""),"",IF(M276&lt;=R276,"On time","Late"))</f>
        <v/>
      </c>
      <c r="V276" s="16" t="n"/>
      <c r="W276" s="16" t="n"/>
    </row>
    <row r="277">
      <c r="A277" s="15">
        <f>IF(C277="","",PROJ&amp;"-"&amp;"RFI"&amp;"-"&amp;B277&amp;"-"&amp;TEXT(C277,"0000"))</f>
        <v/>
      </c>
      <c r="B277" s="16" t="n"/>
      <c r="C277" s="16" t="n"/>
      <c r="D277" s="16" t="n"/>
      <c r="E277" s="16" t="n"/>
      <c r="F277" s="16" t="n"/>
      <c r="G277" s="16" t="n"/>
      <c r="H277" s="17" t="n"/>
      <c r="I277" s="17" t="n"/>
      <c r="J277" s="16" t="n"/>
      <c r="K277" s="16" t="n"/>
      <c r="L277" s="16" t="n"/>
      <c r="M277" s="17" t="n"/>
      <c r="N277" s="16" t="n"/>
      <c r="O277" s="16" t="n"/>
      <c r="P277" s="16" t="n"/>
      <c r="Q277" s="16" t="n"/>
      <c r="R277" s="18">
        <f>IF(H277="","",IF(I277="",H277+TA_RFI,MIN(I277,H277+TA_RFI)))</f>
        <v/>
      </c>
      <c r="S277" s="15">
        <f>IF(H277="","",IF(M277="",DATADATE,M277)-H277)</f>
        <v/>
      </c>
      <c r="T277" s="15">
        <f>IF(OR(R277="",M277&lt;&gt;""),"",IF(DATADATE&gt;R277,"OVERDUE",""))</f>
        <v/>
      </c>
      <c r="U277" s="15">
        <f>IF(OR(M277="",R277=""),"",IF(M277&lt;=R277,"On time","Late"))</f>
        <v/>
      </c>
      <c r="V277" s="16" t="n"/>
      <c r="W277" s="16" t="n"/>
    </row>
    <row r="278">
      <c r="A278" s="15">
        <f>IF(C278="","",PROJ&amp;"-"&amp;"RFI"&amp;"-"&amp;B278&amp;"-"&amp;TEXT(C278,"0000"))</f>
        <v/>
      </c>
      <c r="B278" s="16" t="n"/>
      <c r="C278" s="16" t="n"/>
      <c r="D278" s="16" t="n"/>
      <c r="E278" s="16" t="n"/>
      <c r="F278" s="16" t="n"/>
      <c r="G278" s="16" t="n"/>
      <c r="H278" s="17" t="n"/>
      <c r="I278" s="17" t="n"/>
      <c r="J278" s="16" t="n"/>
      <c r="K278" s="16" t="n"/>
      <c r="L278" s="16" t="n"/>
      <c r="M278" s="17" t="n"/>
      <c r="N278" s="16" t="n"/>
      <c r="O278" s="16" t="n"/>
      <c r="P278" s="16" t="n"/>
      <c r="Q278" s="16" t="n"/>
      <c r="R278" s="18">
        <f>IF(H278="","",IF(I278="",H278+TA_RFI,MIN(I278,H278+TA_RFI)))</f>
        <v/>
      </c>
      <c r="S278" s="15">
        <f>IF(H278="","",IF(M278="",DATADATE,M278)-H278)</f>
        <v/>
      </c>
      <c r="T278" s="15">
        <f>IF(OR(R278="",M278&lt;&gt;""),"",IF(DATADATE&gt;R278,"OVERDUE",""))</f>
        <v/>
      </c>
      <c r="U278" s="15">
        <f>IF(OR(M278="",R278=""),"",IF(M278&lt;=R278,"On time","Late"))</f>
        <v/>
      </c>
      <c r="V278" s="16" t="n"/>
      <c r="W278" s="16" t="n"/>
    </row>
    <row r="279">
      <c r="A279" s="15">
        <f>IF(C279="","",PROJ&amp;"-"&amp;"RFI"&amp;"-"&amp;B279&amp;"-"&amp;TEXT(C279,"0000"))</f>
        <v/>
      </c>
      <c r="B279" s="16" t="n"/>
      <c r="C279" s="16" t="n"/>
      <c r="D279" s="16" t="n"/>
      <c r="E279" s="16" t="n"/>
      <c r="F279" s="16" t="n"/>
      <c r="G279" s="16" t="n"/>
      <c r="H279" s="17" t="n"/>
      <c r="I279" s="17" t="n"/>
      <c r="J279" s="16" t="n"/>
      <c r="K279" s="16" t="n"/>
      <c r="L279" s="16" t="n"/>
      <c r="M279" s="17" t="n"/>
      <c r="N279" s="16" t="n"/>
      <c r="O279" s="16" t="n"/>
      <c r="P279" s="16" t="n"/>
      <c r="Q279" s="16" t="n"/>
      <c r="R279" s="18">
        <f>IF(H279="","",IF(I279="",H279+TA_RFI,MIN(I279,H279+TA_RFI)))</f>
        <v/>
      </c>
      <c r="S279" s="15">
        <f>IF(H279="","",IF(M279="",DATADATE,M279)-H279)</f>
        <v/>
      </c>
      <c r="T279" s="15">
        <f>IF(OR(R279="",M279&lt;&gt;""),"",IF(DATADATE&gt;R279,"OVERDUE",""))</f>
        <v/>
      </c>
      <c r="U279" s="15">
        <f>IF(OR(M279="",R279=""),"",IF(M279&lt;=R279,"On time","Late"))</f>
        <v/>
      </c>
      <c r="V279" s="16" t="n"/>
      <c r="W279" s="16" t="n"/>
    </row>
    <row r="280">
      <c r="A280" s="15">
        <f>IF(C280="","",PROJ&amp;"-"&amp;"RFI"&amp;"-"&amp;B280&amp;"-"&amp;TEXT(C280,"0000"))</f>
        <v/>
      </c>
      <c r="B280" s="16" t="n"/>
      <c r="C280" s="16" t="n"/>
      <c r="D280" s="16" t="n"/>
      <c r="E280" s="16" t="n"/>
      <c r="F280" s="16" t="n"/>
      <c r="G280" s="16" t="n"/>
      <c r="H280" s="17" t="n"/>
      <c r="I280" s="17" t="n"/>
      <c r="J280" s="16" t="n"/>
      <c r="K280" s="16" t="n"/>
      <c r="L280" s="16" t="n"/>
      <c r="M280" s="17" t="n"/>
      <c r="N280" s="16" t="n"/>
      <c r="O280" s="16" t="n"/>
      <c r="P280" s="16" t="n"/>
      <c r="Q280" s="16" t="n"/>
      <c r="R280" s="18">
        <f>IF(H280="","",IF(I280="",H280+TA_RFI,MIN(I280,H280+TA_RFI)))</f>
        <v/>
      </c>
      <c r="S280" s="15">
        <f>IF(H280="","",IF(M280="",DATADATE,M280)-H280)</f>
        <v/>
      </c>
      <c r="T280" s="15">
        <f>IF(OR(R280="",M280&lt;&gt;""),"",IF(DATADATE&gt;R280,"OVERDUE",""))</f>
        <v/>
      </c>
      <c r="U280" s="15">
        <f>IF(OR(M280="",R280=""),"",IF(M280&lt;=R280,"On time","Late"))</f>
        <v/>
      </c>
      <c r="V280" s="16" t="n"/>
      <c r="W280" s="16" t="n"/>
    </row>
    <row r="281">
      <c r="A281" s="15">
        <f>IF(C281="","",PROJ&amp;"-"&amp;"RFI"&amp;"-"&amp;B281&amp;"-"&amp;TEXT(C281,"0000"))</f>
        <v/>
      </c>
      <c r="B281" s="16" t="n"/>
      <c r="C281" s="16" t="n"/>
      <c r="D281" s="16" t="n"/>
      <c r="E281" s="16" t="n"/>
      <c r="F281" s="16" t="n"/>
      <c r="G281" s="16" t="n"/>
      <c r="H281" s="17" t="n"/>
      <c r="I281" s="17" t="n"/>
      <c r="J281" s="16" t="n"/>
      <c r="K281" s="16" t="n"/>
      <c r="L281" s="16" t="n"/>
      <c r="M281" s="17" t="n"/>
      <c r="N281" s="16" t="n"/>
      <c r="O281" s="16" t="n"/>
      <c r="P281" s="16" t="n"/>
      <c r="Q281" s="16" t="n"/>
      <c r="R281" s="18">
        <f>IF(H281="","",IF(I281="",H281+TA_RFI,MIN(I281,H281+TA_RFI)))</f>
        <v/>
      </c>
      <c r="S281" s="15">
        <f>IF(H281="","",IF(M281="",DATADATE,M281)-H281)</f>
        <v/>
      </c>
      <c r="T281" s="15">
        <f>IF(OR(R281="",M281&lt;&gt;""),"",IF(DATADATE&gt;R281,"OVERDUE",""))</f>
        <v/>
      </c>
      <c r="U281" s="15">
        <f>IF(OR(M281="",R281=""),"",IF(M281&lt;=R281,"On time","Late"))</f>
        <v/>
      </c>
      <c r="V281" s="16" t="n"/>
      <c r="W281" s="16" t="n"/>
    </row>
    <row r="282">
      <c r="A282" s="15">
        <f>IF(C282="","",PROJ&amp;"-"&amp;"RFI"&amp;"-"&amp;B282&amp;"-"&amp;TEXT(C282,"0000"))</f>
        <v/>
      </c>
      <c r="B282" s="16" t="n"/>
      <c r="C282" s="16" t="n"/>
      <c r="D282" s="16" t="n"/>
      <c r="E282" s="16" t="n"/>
      <c r="F282" s="16" t="n"/>
      <c r="G282" s="16" t="n"/>
      <c r="H282" s="17" t="n"/>
      <c r="I282" s="17" t="n"/>
      <c r="J282" s="16" t="n"/>
      <c r="K282" s="16" t="n"/>
      <c r="L282" s="16" t="n"/>
      <c r="M282" s="17" t="n"/>
      <c r="N282" s="16" t="n"/>
      <c r="O282" s="16" t="n"/>
      <c r="P282" s="16" t="n"/>
      <c r="Q282" s="16" t="n"/>
      <c r="R282" s="18">
        <f>IF(H282="","",IF(I282="",H282+TA_RFI,MIN(I282,H282+TA_RFI)))</f>
        <v/>
      </c>
      <c r="S282" s="15">
        <f>IF(H282="","",IF(M282="",DATADATE,M282)-H282)</f>
        <v/>
      </c>
      <c r="T282" s="15">
        <f>IF(OR(R282="",M282&lt;&gt;""),"",IF(DATADATE&gt;R282,"OVERDUE",""))</f>
        <v/>
      </c>
      <c r="U282" s="15">
        <f>IF(OR(M282="",R282=""),"",IF(M282&lt;=R282,"On time","Late"))</f>
        <v/>
      </c>
      <c r="V282" s="16" t="n"/>
      <c r="W282" s="16" t="n"/>
    </row>
    <row r="283">
      <c r="A283" s="15">
        <f>IF(C283="","",PROJ&amp;"-"&amp;"RFI"&amp;"-"&amp;B283&amp;"-"&amp;TEXT(C283,"0000"))</f>
        <v/>
      </c>
      <c r="B283" s="16" t="n"/>
      <c r="C283" s="16" t="n"/>
      <c r="D283" s="16" t="n"/>
      <c r="E283" s="16" t="n"/>
      <c r="F283" s="16" t="n"/>
      <c r="G283" s="16" t="n"/>
      <c r="H283" s="17" t="n"/>
      <c r="I283" s="17" t="n"/>
      <c r="J283" s="16" t="n"/>
      <c r="K283" s="16" t="n"/>
      <c r="L283" s="16" t="n"/>
      <c r="M283" s="17" t="n"/>
      <c r="N283" s="16" t="n"/>
      <c r="O283" s="16" t="n"/>
      <c r="P283" s="16" t="n"/>
      <c r="Q283" s="16" t="n"/>
      <c r="R283" s="18">
        <f>IF(H283="","",IF(I283="",H283+TA_RFI,MIN(I283,H283+TA_RFI)))</f>
        <v/>
      </c>
      <c r="S283" s="15">
        <f>IF(H283="","",IF(M283="",DATADATE,M283)-H283)</f>
        <v/>
      </c>
      <c r="T283" s="15">
        <f>IF(OR(R283="",M283&lt;&gt;""),"",IF(DATADATE&gt;R283,"OVERDUE",""))</f>
        <v/>
      </c>
      <c r="U283" s="15">
        <f>IF(OR(M283="",R283=""),"",IF(M283&lt;=R283,"On time","Late"))</f>
        <v/>
      </c>
      <c r="V283" s="16" t="n"/>
      <c r="W283" s="16" t="n"/>
    </row>
    <row r="284">
      <c r="A284" s="15">
        <f>IF(C284="","",PROJ&amp;"-"&amp;"RFI"&amp;"-"&amp;B284&amp;"-"&amp;TEXT(C284,"0000"))</f>
        <v/>
      </c>
      <c r="B284" s="16" t="n"/>
      <c r="C284" s="16" t="n"/>
      <c r="D284" s="16" t="n"/>
      <c r="E284" s="16" t="n"/>
      <c r="F284" s="16" t="n"/>
      <c r="G284" s="16" t="n"/>
      <c r="H284" s="17" t="n"/>
      <c r="I284" s="17" t="n"/>
      <c r="J284" s="16" t="n"/>
      <c r="K284" s="16" t="n"/>
      <c r="L284" s="16" t="n"/>
      <c r="M284" s="17" t="n"/>
      <c r="N284" s="16" t="n"/>
      <c r="O284" s="16" t="n"/>
      <c r="P284" s="16" t="n"/>
      <c r="Q284" s="16" t="n"/>
      <c r="R284" s="18">
        <f>IF(H284="","",IF(I284="",H284+TA_RFI,MIN(I284,H284+TA_RFI)))</f>
        <v/>
      </c>
      <c r="S284" s="15">
        <f>IF(H284="","",IF(M284="",DATADATE,M284)-H284)</f>
        <v/>
      </c>
      <c r="T284" s="15">
        <f>IF(OR(R284="",M284&lt;&gt;""),"",IF(DATADATE&gt;R284,"OVERDUE",""))</f>
        <v/>
      </c>
      <c r="U284" s="15">
        <f>IF(OR(M284="",R284=""),"",IF(M284&lt;=R284,"On time","Late"))</f>
        <v/>
      </c>
      <c r="V284" s="16" t="n"/>
      <c r="W284" s="16" t="n"/>
    </row>
    <row r="285">
      <c r="A285" s="15">
        <f>IF(C285="","",PROJ&amp;"-"&amp;"RFI"&amp;"-"&amp;B285&amp;"-"&amp;TEXT(C285,"0000"))</f>
        <v/>
      </c>
      <c r="B285" s="16" t="n"/>
      <c r="C285" s="16" t="n"/>
      <c r="D285" s="16" t="n"/>
      <c r="E285" s="16" t="n"/>
      <c r="F285" s="16" t="n"/>
      <c r="G285" s="16" t="n"/>
      <c r="H285" s="17" t="n"/>
      <c r="I285" s="17" t="n"/>
      <c r="J285" s="16" t="n"/>
      <c r="K285" s="16" t="n"/>
      <c r="L285" s="16" t="n"/>
      <c r="M285" s="17" t="n"/>
      <c r="N285" s="16" t="n"/>
      <c r="O285" s="16" t="n"/>
      <c r="P285" s="16" t="n"/>
      <c r="Q285" s="16" t="n"/>
      <c r="R285" s="18">
        <f>IF(H285="","",IF(I285="",H285+TA_RFI,MIN(I285,H285+TA_RFI)))</f>
        <v/>
      </c>
      <c r="S285" s="15">
        <f>IF(H285="","",IF(M285="",DATADATE,M285)-H285)</f>
        <v/>
      </c>
      <c r="T285" s="15">
        <f>IF(OR(R285="",M285&lt;&gt;""),"",IF(DATADATE&gt;R285,"OVERDUE",""))</f>
        <v/>
      </c>
      <c r="U285" s="15">
        <f>IF(OR(M285="",R285=""),"",IF(M285&lt;=R285,"On time","Late"))</f>
        <v/>
      </c>
      <c r="V285" s="16" t="n"/>
      <c r="W285" s="16" t="n"/>
    </row>
    <row r="286">
      <c r="A286" s="15">
        <f>IF(C286="","",PROJ&amp;"-"&amp;"RFI"&amp;"-"&amp;B286&amp;"-"&amp;TEXT(C286,"0000"))</f>
        <v/>
      </c>
      <c r="B286" s="16" t="n"/>
      <c r="C286" s="16" t="n"/>
      <c r="D286" s="16" t="n"/>
      <c r="E286" s="16" t="n"/>
      <c r="F286" s="16" t="n"/>
      <c r="G286" s="16" t="n"/>
      <c r="H286" s="17" t="n"/>
      <c r="I286" s="17" t="n"/>
      <c r="J286" s="16" t="n"/>
      <c r="K286" s="16" t="n"/>
      <c r="L286" s="16" t="n"/>
      <c r="M286" s="17" t="n"/>
      <c r="N286" s="16" t="n"/>
      <c r="O286" s="16" t="n"/>
      <c r="P286" s="16" t="n"/>
      <c r="Q286" s="16" t="n"/>
      <c r="R286" s="18">
        <f>IF(H286="","",IF(I286="",H286+TA_RFI,MIN(I286,H286+TA_RFI)))</f>
        <v/>
      </c>
      <c r="S286" s="15">
        <f>IF(H286="","",IF(M286="",DATADATE,M286)-H286)</f>
        <v/>
      </c>
      <c r="T286" s="15">
        <f>IF(OR(R286="",M286&lt;&gt;""),"",IF(DATADATE&gt;R286,"OVERDUE",""))</f>
        <v/>
      </c>
      <c r="U286" s="15">
        <f>IF(OR(M286="",R286=""),"",IF(M286&lt;=R286,"On time","Late"))</f>
        <v/>
      </c>
      <c r="V286" s="16" t="n"/>
      <c r="W286" s="16" t="n"/>
    </row>
    <row r="287">
      <c r="A287" s="15">
        <f>IF(C287="","",PROJ&amp;"-"&amp;"RFI"&amp;"-"&amp;B287&amp;"-"&amp;TEXT(C287,"0000"))</f>
        <v/>
      </c>
      <c r="B287" s="16" t="n"/>
      <c r="C287" s="16" t="n"/>
      <c r="D287" s="16" t="n"/>
      <c r="E287" s="16" t="n"/>
      <c r="F287" s="16" t="n"/>
      <c r="G287" s="16" t="n"/>
      <c r="H287" s="17" t="n"/>
      <c r="I287" s="17" t="n"/>
      <c r="J287" s="16" t="n"/>
      <c r="K287" s="16" t="n"/>
      <c r="L287" s="16" t="n"/>
      <c r="M287" s="17" t="n"/>
      <c r="N287" s="16" t="n"/>
      <c r="O287" s="16" t="n"/>
      <c r="P287" s="16" t="n"/>
      <c r="Q287" s="16" t="n"/>
      <c r="R287" s="18">
        <f>IF(H287="","",IF(I287="",H287+TA_RFI,MIN(I287,H287+TA_RFI)))</f>
        <v/>
      </c>
      <c r="S287" s="15">
        <f>IF(H287="","",IF(M287="",DATADATE,M287)-H287)</f>
        <v/>
      </c>
      <c r="T287" s="15">
        <f>IF(OR(R287="",M287&lt;&gt;""),"",IF(DATADATE&gt;R287,"OVERDUE",""))</f>
        <v/>
      </c>
      <c r="U287" s="15">
        <f>IF(OR(M287="",R287=""),"",IF(M287&lt;=R287,"On time","Late"))</f>
        <v/>
      </c>
      <c r="V287" s="16" t="n"/>
      <c r="W287" s="16" t="n"/>
    </row>
    <row r="288">
      <c r="A288" s="15">
        <f>IF(C288="","",PROJ&amp;"-"&amp;"RFI"&amp;"-"&amp;B288&amp;"-"&amp;TEXT(C288,"0000"))</f>
        <v/>
      </c>
      <c r="B288" s="16" t="n"/>
      <c r="C288" s="16" t="n"/>
      <c r="D288" s="16" t="n"/>
      <c r="E288" s="16" t="n"/>
      <c r="F288" s="16" t="n"/>
      <c r="G288" s="16" t="n"/>
      <c r="H288" s="17" t="n"/>
      <c r="I288" s="17" t="n"/>
      <c r="J288" s="16" t="n"/>
      <c r="K288" s="16" t="n"/>
      <c r="L288" s="16" t="n"/>
      <c r="M288" s="17" t="n"/>
      <c r="N288" s="16" t="n"/>
      <c r="O288" s="16" t="n"/>
      <c r="P288" s="16" t="n"/>
      <c r="Q288" s="16" t="n"/>
      <c r="R288" s="18">
        <f>IF(H288="","",IF(I288="",H288+TA_RFI,MIN(I288,H288+TA_RFI)))</f>
        <v/>
      </c>
      <c r="S288" s="15">
        <f>IF(H288="","",IF(M288="",DATADATE,M288)-H288)</f>
        <v/>
      </c>
      <c r="T288" s="15">
        <f>IF(OR(R288="",M288&lt;&gt;""),"",IF(DATADATE&gt;R288,"OVERDUE",""))</f>
        <v/>
      </c>
      <c r="U288" s="15">
        <f>IF(OR(M288="",R288=""),"",IF(M288&lt;=R288,"On time","Late"))</f>
        <v/>
      </c>
      <c r="V288" s="16" t="n"/>
      <c r="W288" s="16" t="n"/>
    </row>
    <row r="289">
      <c r="A289" s="15">
        <f>IF(C289="","",PROJ&amp;"-"&amp;"RFI"&amp;"-"&amp;B289&amp;"-"&amp;TEXT(C289,"0000"))</f>
        <v/>
      </c>
      <c r="B289" s="16" t="n"/>
      <c r="C289" s="16" t="n"/>
      <c r="D289" s="16" t="n"/>
      <c r="E289" s="16" t="n"/>
      <c r="F289" s="16" t="n"/>
      <c r="G289" s="16" t="n"/>
      <c r="H289" s="17" t="n"/>
      <c r="I289" s="17" t="n"/>
      <c r="J289" s="16" t="n"/>
      <c r="K289" s="16" t="n"/>
      <c r="L289" s="16" t="n"/>
      <c r="M289" s="17" t="n"/>
      <c r="N289" s="16" t="n"/>
      <c r="O289" s="16" t="n"/>
      <c r="P289" s="16" t="n"/>
      <c r="Q289" s="16" t="n"/>
      <c r="R289" s="18">
        <f>IF(H289="","",IF(I289="",H289+TA_RFI,MIN(I289,H289+TA_RFI)))</f>
        <v/>
      </c>
      <c r="S289" s="15">
        <f>IF(H289="","",IF(M289="",DATADATE,M289)-H289)</f>
        <v/>
      </c>
      <c r="T289" s="15">
        <f>IF(OR(R289="",M289&lt;&gt;""),"",IF(DATADATE&gt;R289,"OVERDUE",""))</f>
        <v/>
      </c>
      <c r="U289" s="15">
        <f>IF(OR(M289="",R289=""),"",IF(M289&lt;=R289,"On time","Late"))</f>
        <v/>
      </c>
      <c r="V289" s="16" t="n"/>
      <c r="W289" s="16" t="n"/>
    </row>
    <row r="290">
      <c r="A290" s="15">
        <f>IF(C290="","",PROJ&amp;"-"&amp;"RFI"&amp;"-"&amp;B290&amp;"-"&amp;TEXT(C290,"0000"))</f>
        <v/>
      </c>
      <c r="B290" s="16" t="n"/>
      <c r="C290" s="16" t="n"/>
      <c r="D290" s="16" t="n"/>
      <c r="E290" s="16" t="n"/>
      <c r="F290" s="16" t="n"/>
      <c r="G290" s="16" t="n"/>
      <c r="H290" s="17" t="n"/>
      <c r="I290" s="17" t="n"/>
      <c r="J290" s="16" t="n"/>
      <c r="K290" s="16" t="n"/>
      <c r="L290" s="16" t="n"/>
      <c r="M290" s="17" t="n"/>
      <c r="N290" s="16" t="n"/>
      <c r="O290" s="16" t="n"/>
      <c r="P290" s="16" t="n"/>
      <c r="Q290" s="16" t="n"/>
      <c r="R290" s="18">
        <f>IF(H290="","",IF(I290="",H290+TA_RFI,MIN(I290,H290+TA_RFI)))</f>
        <v/>
      </c>
      <c r="S290" s="15">
        <f>IF(H290="","",IF(M290="",DATADATE,M290)-H290)</f>
        <v/>
      </c>
      <c r="T290" s="15">
        <f>IF(OR(R290="",M290&lt;&gt;""),"",IF(DATADATE&gt;R290,"OVERDUE",""))</f>
        <v/>
      </c>
      <c r="U290" s="15">
        <f>IF(OR(M290="",R290=""),"",IF(M290&lt;=R290,"On time","Late"))</f>
        <v/>
      </c>
      <c r="V290" s="16" t="n"/>
      <c r="W290" s="16" t="n"/>
    </row>
    <row r="291">
      <c r="A291" s="15">
        <f>IF(C291="","",PROJ&amp;"-"&amp;"RFI"&amp;"-"&amp;B291&amp;"-"&amp;TEXT(C291,"0000"))</f>
        <v/>
      </c>
      <c r="B291" s="16" t="n"/>
      <c r="C291" s="16" t="n"/>
      <c r="D291" s="16" t="n"/>
      <c r="E291" s="16" t="n"/>
      <c r="F291" s="16" t="n"/>
      <c r="G291" s="16" t="n"/>
      <c r="H291" s="17" t="n"/>
      <c r="I291" s="17" t="n"/>
      <c r="J291" s="16" t="n"/>
      <c r="K291" s="16" t="n"/>
      <c r="L291" s="16" t="n"/>
      <c r="M291" s="17" t="n"/>
      <c r="N291" s="16" t="n"/>
      <c r="O291" s="16" t="n"/>
      <c r="P291" s="16" t="n"/>
      <c r="Q291" s="16" t="n"/>
      <c r="R291" s="18">
        <f>IF(H291="","",IF(I291="",H291+TA_RFI,MIN(I291,H291+TA_RFI)))</f>
        <v/>
      </c>
      <c r="S291" s="15">
        <f>IF(H291="","",IF(M291="",DATADATE,M291)-H291)</f>
        <v/>
      </c>
      <c r="T291" s="15">
        <f>IF(OR(R291="",M291&lt;&gt;""),"",IF(DATADATE&gt;R291,"OVERDUE",""))</f>
        <v/>
      </c>
      <c r="U291" s="15">
        <f>IF(OR(M291="",R291=""),"",IF(M291&lt;=R291,"On time","Late"))</f>
        <v/>
      </c>
      <c r="V291" s="16" t="n"/>
      <c r="W291" s="16" t="n"/>
    </row>
    <row r="292">
      <c r="A292" s="15">
        <f>IF(C292="","",PROJ&amp;"-"&amp;"RFI"&amp;"-"&amp;B292&amp;"-"&amp;TEXT(C292,"0000"))</f>
        <v/>
      </c>
      <c r="B292" s="16" t="n"/>
      <c r="C292" s="16" t="n"/>
      <c r="D292" s="16" t="n"/>
      <c r="E292" s="16" t="n"/>
      <c r="F292" s="16" t="n"/>
      <c r="G292" s="16" t="n"/>
      <c r="H292" s="17" t="n"/>
      <c r="I292" s="17" t="n"/>
      <c r="J292" s="16" t="n"/>
      <c r="K292" s="16" t="n"/>
      <c r="L292" s="16" t="n"/>
      <c r="M292" s="17" t="n"/>
      <c r="N292" s="16" t="n"/>
      <c r="O292" s="16" t="n"/>
      <c r="P292" s="16" t="n"/>
      <c r="Q292" s="16" t="n"/>
      <c r="R292" s="18">
        <f>IF(H292="","",IF(I292="",H292+TA_RFI,MIN(I292,H292+TA_RFI)))</f>
        <v/>
      </c>
      <c r="S292" s="15">
        <f>IF(H292="","",IF(M292="",DATADATE,M292)-H292)</f>
        <v/>
      </c>
      <c r="T292" s="15">
        <f>IF(OR(R292="",M292&lt;&gt;""),"",IF(DATADATE&gt;R292,"OVERDUE",""))</f>
        <v/>
      </c>
      <c r="U292" s="15">
        <f>IF(OR(M292="",R292=""),"",IF(M292&lt;=R292,"On time","Late"))</f>
        <v/>
      </c>
      <c r="V292" s="16" t="n"/>
      <c r="W292" s="16" t="n"/>
    </row>
    <row r="293">
      <c r="A293" s="15">
        <f>IF(C293="","",PROJ&amp;"-"&amp;"RFI"&amp;"-"&amp;B293&amp;"-"&amp;TEXT(C293,"0000"))</f>
        <v/>
      </c>
      <c r="B293" s="16" t="n"/>
      <c r="C293" s="16" t="n"/>
      <c r="D293" s="16" t="n"/>
      <c r="E293" s="16" t="n"/>
      <c r="F293" s="16" t="n"/>
      <c r="G293" s="16" t="n"/>
      <c r="H293" s="17" t="n"/>
      <c r="I293" s="17" t="n"/>
      <c r="J293" s="16" t="n"/>
      <c r="K293" s="16" t="n"/>
      <c r="L293" s="16" t="n"/>
      <c r="M293" s="17" t="n"/>
      <c r="N293" s="16" t="n"/>
      <c r="O293" s="16" t="n"/>
      <c r="P293" s="16" t="n"/>
      <c r="Q293" s="16" t="n"/>
      <c r="R293" s="18">
        <f>IF(H293="","",IF(I293="",H293+TA_RFI,MIN(I293,H293+TA_RFI)))</f>
        <v/>
      </c>
      <c r="S293" s="15">
        <f>IF(H293="","",IF(M293="",DATADATE,M293)-H293)</f>
        <v/>
      </c>
      <c r="T293" s="15">
        <f>IF(OR(R293="",M293&lt;&gt;""),"",IF(DATADATE&gt;R293,"OVERDUE",""))</f>
        <v/>
      </c>
      <c r="U293" s="15">
        <f>IF(OR(M293="",R293=""),"",IF(M293&lt;=R293,"On time","Late"))</f>
        <v/>
      </c>
      <c r="V293" s="16" t="n"/>
      <c r="W293" s="16" t="n"/>
    </row>
    <row r="294">
      <c r="A294" s="15">
        <f>IF(C294="","",PROJ&amp;"-"&amp;"RFI"&amp;"-"&amp;B294&amp;"-"&amp;TEXT(C294,"0000"))</f>
        <v/>
      </c>
      <c r="B294" s="16" t="n"/>
      <c r="C294" s="16" t="n"/>
      <c r="D294" s="16" t="n"/>
      <c r="E294" s="16" t="n"/>
      <c r="F294" s="16" t="n"/>
      <c r="G294" s="16" t="n"/>
      <c r="H294" s="17" t="n"/>
      <c r="I294" s="17" t="n"/>
      <c r="J294" s="16" t="n"/>
      <c r="K294" s="16" t="n"/>
      <c r="L294" s="16" t="n"/>
      <c r="M294" s="17" t="n"/>
      <c r="N294" s="16" t="n"/>
      <c r="O294" s="16" t="n"/>
      <c r="P294" s="16" t="n"/>
      <c r="Q294" s="16" t="n"/>
      <c r="R294" s="18">
        <f>IF(H294="","",IF(I294="",H294+TA_RFI,MIN(I294,H294+TA_RFI)))</f>
        <v/>
      </c>
      <c r="S294" s="15">
        <f>IF(H294="","",IF(M294="",DATADATE,M294)-H294)</f>
        <v/>
      </c>
      <c r="T294" s="15">
        <f>IF(OR(R294="",M294&lt;&gt;""),"",IF(DATADATE&gt;R294,"OVERDUE",""))</f>
        <v/>
      </c>
      <c r="U294" s="15">
        <f>IF(OR(M294="",R294=""),"",IF(M294&lt;=R294,"On time","Late"))</f>
        <v/>
      </c>
      <c r="V294" s="16" t="n"/>
      <c r="W294" s="16" t="n"/>
    </row>
    <row r="295">
      <c r="A295" s="15">
        <f>IF(C295="","",PROJ&amp;"-"&amp;"RFI"&amp;"-"&amp;B295&amp;"-"&amp;TEXT(C295,"0000"))</f>
        <v/>
      </c>
      <c r="B295" s="16" t="n"/>
      <c r="C295" s="16" t="n"/>
      <c r="D295" s="16" t="n"/>
      <c r="E295" s="16" t="n"/>
      <c r="F295" s="16" t="n"/>
      <c r="G295" s="16" t="n"/>
      <c r="H295" s="17" t="n"/>
      <c r="I295" s="17" t="n"/>
      <c r="J295" s="16" t="n"/>
      <c r="K295" s="16" t="n"/>
      <c r="L295" s="16" t="n"/>
      <c r="M295" s="17" t="n"/>
      <c r="N295" s="16" t="n"/>
      <c r="O295" s="16" t="n"/>
      <c r="P295" s="16" t="n"/>
      <c r="Q295" s="16" t="n"/>
      <c r="R295" s="18">
        <f>IF(H295="","",IF(I295="",H295+TA_RFI,MIN(I295,H295+TA_RFI)))</f>
        <v/>
      </c>
      <c r="S295" s="15">
        <f>IF(H295="","",IF(M295="",DATADATE,M295)-H295)</f>
        <v/>
      </c>
      <c r="T295" s="15">
        <f>IF(OR(R295="",M295&lt;&gt;""),"",IF(DATADATE&gt;R295,"OVERDUE",""))</f>
        <v/>
      </c>
      <c r="U295" s="15">
        <f>IF(OR(M295="",R295=""),"",IF(M295&lt;=R295,"On time","Late"))</f>
        <v/>
      </c>
      <c r="V295" s="16" t="n"/>
      <c r="W295" s="16" t="n"/>
    </row>
    <row r="296">
      <c r="A296" s="15">
        <f>IF(C296="","",PROJ&amp;"-"&amp;"RFI"&amp;"-"&amp;B296&amp;"-"&amp;TEXT(C296,"0000"))</f>
        <v/>
      </c>
      <c r="B296" s="16" t="n"/>
      <c r="C296" s="16" t="n"/>
      <c r="D296" s="16" t="n"/>
      <c r="E296" s="16" t="n"/>
      <c r="F296" s="16" t="n"/>
      <c r="G296" s="16" t="n"/>
      <c r="H296" s="17" t="n"/>
      <c r="I296" s="17" t="n"/>
      <c r="J296" s="16" t="n"/>
      <c r="K296" s="16" t="n"/>
      <c r="L296" s="16" t="n"/>
      <c r="M296" s="17" t="n"/>
      <c r="N296" s="16" t="n"/>
      <c r="O296" s="16" t="n"/>
      <c r="P296" s="16" t="n"/>
      <c r="Q296" s="16" t="n"/>
      <c r="R296" s="18">
        <f>IF(H296="","",IF(I296="",H296+TA_RFI,MIN(I296,H296+TA_RFI)))</f>
        <v/>
      </c>
      <c r="S296" s="15">
        <f>IF(H296="","",IF(M296="",DATADATE,M296)-H296)</f>
        <v/>
      </c>
      <c r="T296" s="15">
        <f>IF(OR(R296="",M296&lt;&gt;""),"",IF(DATADATE&gt;R296,"OVERDUE",""))</f>
        <v/>
      </c>
      <c r="U296" s="15">
        <f>IF(OR(M296="",R296=""),"",IF(M296&lt;=R296,"On time","Late"))</f>
        <v/>
      </c>
      <c r="V296" s="16" t="n"/>
      <c r="W296" s="16" t="n"/>
    </row>
    <row r="297">
      <c r="A297" s="15">
        <f>IF(C297="","",PROJ&amp;"-"&amp;"RFI"&amp;"-"&amp;B297&amp;"-"&amp;TEXT(C297,"0000"))</f>
        <v/>
      </c>
      <c r="B297" s="16" t="n"/>
      <c r="C297" s="16" t="n"/>
      <c r="D297" s="16" t="n"/>
      <c r="E297" s="16" t="n"/>
      <c r="F297" s="16" t="n"/>
      <c r="G297" s="16" t="n"/>
      <c r="H297" s="17" t="n"/>
      <c r="I297" s="17" t="n"/>
      <c r="J297" s="16" t="n"/>
      <c r="K297" s="16" t="n"/>
      <c r="L297" s="16" t="n"/>
      <c r="M297" s="17" t="n"/>
      <c r="N297" s="16" t="n"/>
      <c r="O297" s="16" t="n"/>
      <c r="P297" s="16" t="n"/>
      <c r="Q297" s="16" t="n"/>
      <c r="R297" s="18">
        <f>IF(H297="","",IF(I297="",H297+TA_RFI,MIN(I297,H297+TA_RFI)))</f>
        <v/>
      </c>
      <c r="S297" s="15">
        <f>IF(H297="","",IF(M297="",DATADATE,M297)-H297)</f>
        <v/>
      </c>
      <c r="T297" s="15">
        <f>IF(OR(R297="",M297&lt;&gt;""),"",IF(DATADATE&gt;R297,"OVERDUE",""))</f>
        <v/>
      </c>
      <c r="U297" s="15">
        <f>IF(OR(M297="",R297=""),"",IF(M297&lt;=R297,"On time","Late"))</f>
        <v/>
      </c>
      <c r="V297" s="16" t="n"/>
      <c r="W297" s="16" t="n"/>
    </row>
    <row r="298">
      <c r="A298" s="15">
        <f>IF(C298="","",PROJ&amp;"-"&amp;"RFI"&amp;"-"&amp;B298&amp;"-"&amp;TEXT(C298,"0000"))</f>
        <v/>
      </c>
      <c r="B298" s="16" t="n"/>
      <c r="C298" s="16" t="n"/>
      <c r="D298" s="16" t="n"/>
      <c r="E298" s="16" t="n"/>
      <c r="F298" s="16" t="n"/>
      <c r="G298" s="16" t="n"/>
      <c r="H298" s="17" t="n"/>
      <c r="I298" s="17" t="n"/>
      <c r="J298" s="16" t="n"/>
      <c r="K298" s="16" t="n"/>
      <c r="L298" s="16" t="n"/>
      <c r="M298" s="17" t="n"/>
      <c r="N298" s="16" t="n"/>
      <c r="O298" s="16" t="n"/>
      <c r="P298" s="16" t="n"/>
      <c r="Q298" s="16" t="n"/>
      <c r="R298" s="18">
        <f>IF(H298="","",IF(I298="",H298+TA_RFI,MIN(I298,H298+TA_RFI)))</f>
        <v/>
      </c>
      <c r="S298" s="15">
        <f>IF(H298="","",IF(M298="",DATADATE,M298)-H298)</f>
        <v/>
      </c>
      <c r="T298" s="15">
        <f>IF(OR(R298="",M298&lt;&gt;""),"",IF(DATADATE&gt;R298,"OVERDUE",""))</f>
        <v/>
      </c>
      <c r="U298" s="15">
        <f>IF(OR(M298="",R298=""),"",IF(M298&lt;=R298,"On time","Late"))</f>
        <v/>
      </c>
      <c r="V298" s="16" t="n"/>
      <c r="W298" s="16" t="n"/>
    </row>
    <row r="299">
      <c r="A299" s="15">
        <f>IF(C299="","",PROJ&amp;"-"&amp;"RFI"&amp;"-"&amp;B299&amp;"-"&amp;TEXT(C299,"0000"))</f>
        <v/>
      </c>
      <c r="B299" s="16" t="n"/>
      <c r="C299" s="16" t="n"/>
      <c r="D299" s="16" t="n"/>
      <c r="E299" s="16" t="n"/>
      <c r="F299" s="16" t="n"/>
      <c r="G299" s="16" t="n"/>
      <c r="H299" s="17" t="n"/>
      <c r="I299" s="17" t="n"/>
      <c r="J299" s="16" t="n"/>
      <c r="K299" s="16" t="n"/>
      <c r="L299" s="16" t="n"/>
      <c r="M299" s="17" t="n"/>
      <c r="N299" s="16" t="n"/>
      <c r="O299" s="16" t="n"/>
      <c r="P299" s="16" t="n"/>
      <c r="Q299" s="16" t="n"/>
      <c r="R299" s="18">
        <f>IF(H299="","",IF(I299="",H299+TA_RFI,MIN(I299,H299+TA_RFI)))</f>
        <v/>
      </c>
      <c r="S299" s="15">
        <f>IF(H299="","",IF(M299="",DATADATE,M299)-H299)</f>
        <v/>
      </c>
      <c r="T299" s="15">
        <f>IF(OR(R299="",M299&lt;&gt;""),"",IF(DATADATE&gt;R299,"OVERDUE",""))</f>
        <v/>
      </c>
      <c r="U299" s="15">
        <f>IF(OR(M299="",R299=""),"",IF(M299&lt;=R299,"On time","Late"))</f>
        <v/>
      </c>
      <c r="V299" s="16" t="n"/>
      <c r="W299" s="16" t="n"/>
    </row>
    <row r="300">
      <c r="A300" s="15">
        <f>IF(C300="","",PROJ&amp;"-"&amp;"RFI"&amp;"-"&amp;B300&amp;"-"&amp;TEXT(C300,"0000"))</f>
        <v/>
      </c>
      <c r="B300" s="16" t="n"/>
      <c r="C300" s="16" t="n"/>
      <c r="D300" s="16" t="n"/>
      <c r="E300" s="16" t="n"/>
      <c r="F300" s="16" t="n"/>
      <c r="G300" s="16" t="n"/>
      <c r="H300" s="17" t="n"/>
      <c r="I300" s="17" t="n"/>
      <c r="J300" s="16" t="n"/>
      <c r="K300" s="16" t="n"/>
      <c r="L300" s="16" t="n"/>
      <c r="M300" s="17" t="n"/>
      <c r="N300" s="16" t="n"/>
      <c r="O300" s="16" t="n"/>
      <c r="P300" s="16" t="n"/>
      <c r="Q300" s="16" t="n"/>
      <c r="R300" s="18">
        <f>IF(H300="","",IF(I300="",H300+TA_RFI,MIN(I300,H300+TA_RFI)))</f>
        <v/>
      </c>
      <c r="S300" s="15">
        <f>IF(H300="","",IF(M300="",DATADATE,M300)-H300)</f>
        <v/>
      </c>
      <c r="T300" s="15">
        <f>IF(OR(R300="",M300&lt;&gt;""),"",IF(DATADATE&gt;R300,"OVERDUE",""))</f>
        <v/>
      </c>
      <c r="U300" s="15">
        <f>IF(OR(M300="",R300=""),"",IF(M300&lt;=R300,"On time","Late"))</f>
        <v/>
      </c>
      <c r="V300" s="16" t="n"/>
      <c r="W300" s="16" t="n"/>
    </row>
    <row r="301">
      <c r="A301" s="15">
        <f>IF(C301="","",PROJ&amp;"-"&amp;"RFI"&amp;"-"&amp;B301&amp;"-"&amp;TEXT(C301,"0000"))</f>
        <v/>
      </c>
      <c r="B301" s="16" t="n"/>
      <c r="C301" s="16" t="n"/>
      <c r="D301" s="16" t="n"/>
      <c r="E301" s="16" t="n"/>
      <c r="F301" s="16" t="n"/>
      <c r="G301" s="16" t="n"/>
      <c r="H301" s="17" t="n"/>
      <c r="I301" s="17" t="n"/>
      <c r="J301" s="16" t="n"/>
      <c r="K301" s="16" t="n"/>
      <c r="L301" s="16" t="n"/>
      <c r="M301" s="17" t="n"/>
      <c r="N301" s="16" t="n"/>
      <c r="O301" s="16" t="n"/>
      <c r="P301" s="16" t="n"/>
      <c r="Q301" s="16" t="n"/>
      <c r="R301" s="18">
        <f>IF(H301="","",IF(I301="",H301+TA_RFI,MIN(I301,H301+TA_RFI)))</f>
        <v/>
      </c>
      <c r="S301" s="15">
        <f>IF(H301="","",IF(M301="",DATADATE,M301)-H301)</f>
        <v/>
      </c>
      <c r="T301" s="15">
        <f>IF(OR(R301="",M301&lt;&gt;""),"",IF(DATADATE&gt;R301,"OVERDUE",""))</f>
        <v/>
      </c>
      <c r="U301" s="15">
        <f>IF(OR(M301="",R301=""),"",IF(M301&lt;=R301,"On time","Late"))</f>
        <v/>
      </c>
      <c r="V301" s="16" t="n"/>
      <c r="W301" s="16" t="n"/>
    </row>
    <row r="302">
      <c r="A302" s="15">
        <f>IF(C302="","",PROJ&amp;"-"&amp;"RFI"&amp;"-"&amp;B302&amp;"-"&amp;TEXT(C302,"0000"))</f>
        <v/>
      </c>
      <c r="B302" s="16" t="n"/>
      <c r="C302" s="16" t="n"/>
      <c r="D302" s="16" t="n"/>
      <c r="E302" s="16" t="n"/>
      <c r="F302" s="16" t="n"/>
      <c r="G302" s="16" t="n"/>
      <c r="H302" s="17" t="n"/>
      <c r="I302" s="17" t="n"/>
      <c r="J302" s="16" t="n"/>
      <c r="K302" s="16" t="n"/>
      <c r="L302" s="16" t="n"/>
      <c r="M302" s="17" t="n"/>
      <c r="N302" s="16" t="n"/>
      <c r="O302" s="16" t="n"/>
      <c r="P302" s="16" t="n"/>
      <c r="Q302" s="16" t="n"/>
      <c r="R302" s="18">
        <f>IF(H302="","",IF(I302="",H302+TA_RFI,MIN(I302,H302+TA_RFI)))</f>
        <v/>
      </c>
      <c r="S302" s="15">
        <f>IF(H302="","",IF(M302="",DATADATE,M302)-H302)</f>
        <v/>
      </c>
      <c r="T302" s="15">
        <f>IF(OR(R302="",M302&lt;&gt;""),"",IF(DATADATE&gt;R302,"OVERDUE",""))</f>
        <v/>
      </c>
      <c r="U302" s="15">
        <f>IF(OR(M302="",R302=""),"",IF(M302&lt;=R302,"On time","Late"))</f>
        <v/>
      </c>
      <c r="V302" s="16" t="n"/>
      <c r="W302" s="16" t="n"/>
    </row>
    <row r="303">
      <c r="A303" s="15">
        <f>IF(C303="","",PROJ&amp;"-"&amp;"RFI"&amp;"-"&amp;B303&amp;"-"&amp;TEXT(C303,"0000"))</f>
        <v/>
      </c>
      <c r="B303" s="16" t="n"/>
      <c r="C303" s="16" t="n"/>
      <c r="D303" s="16" t="n"/>
      <c r="E303" s="16" t="n"/>
      <c r="F303" s="16" t="n"/>
      <c r="G303" s="16" t="n"/>
      <c r="H303" s="17" t="n"/>
      <c r="I303" s="17" t="n"/>
      <c r="J303" s="16" t="n"/>
      <c r="K303" s="16" t="n"/>
      <c r="L303" s="16" t="n"/>
      <c r="M303" s="17" t="n"/>
      <c r="N303" s="16" t="n"/>
      <c r="O303" s="16" t="n"/>
      <c r="P303" s="16" t="n"/>
      <c r="Q303" s="16" t="n"/>
      <c r="R303" s="18">
        <f>IF(H303="","",IF(I303="",H303+TA_RFI,MIN(I303,H303+TA_RFI)))</f>
        <v/>
      </c>
      <c r="S303" s="15">
        <f>IF(H303="","",IF(M303="",DATADATE,M303)-H303)</f>
        <v/>
      </c>
      <c r="T303" s="15">
        <f>IF(OR(R303="",M303&lt;&gt;""),"",IF(DATADATE&gt;R303,"OVERDUE",""))</f>
        <v/>
      </c>
      <c r="U303" s="15">
        <f>IF(OR(M303="",R303=""),"",IF(M303&lt;=R303,"On time","Late"))</f>
        <v/>
      </c>
      <c r="V303" s="16" t="n"/>
      <c r="W303" s="16" t="n"/>
    </row>
    <row r="304">
      <c r="A304" s="15">
        <f>IF(C304="","",PROJ&amp;"-"&amp;"RFI"&amp;"-"&amp;B304&amp;"-"&amp;TEXT(C304,"0000"))</f>
        <v/>
      </c>
      <c r="B304" s="16" t="n"/>
      <c r="C304" s="16" t="n"/>
      <c r="D304" s="16" t="n"/>
      <c r="E304" s="16" t="n"/>
      <c r="F304" s="16" t="n"/>
      <c r="G304" s="16" t="n"/>
      <c r="H304" s="17" t="n"/>
      <c r="I304" s="17" t="n"/>
      <c r="J304" s="16" t="n"/>
      <c r="K304" s="16" t="n"/>
      <c r="L304" s="16" t="n"/>
      <c r="M304" s="17" t="n"/>
      <c r="N304" s="16" t="n"/>
      <c r="O304" s="16" t="n"/>
      <c r="P304" s="16" t="n"/>
      <c r="Q304" s="16" t="n"/>
      <c r="R304" s="18">
        <f>IF(H304="","",IF(I304="",H304+TA_RFI,MIN(I304,H304+TA_RFI)))</f>
        <v/>
      </c>
      <c r="S304" s="15">
        <f>IF(H304="","",IF(M304="",DATADATE,M304)-H304)</f>
        <v/>
      </c>
      <c r="T304" s="15">
        <f>IF(OR(R304="",M304&lt;&gt;""),"",IF(DATADATE&gt;R304,"OVERDUE",""))</f>
        <v/>
      </c>
      <c r="U304" s="15">
        <f>IF(OR(M304="",R304=""),"",IF(M304&lt;=R304,"On time","Late"))</f>
        <v/>
      </c>
      <c r="V304" s="16" t="n"/>
      <c r="W304" s="16" t="n"/>
    </row>
    <row r="305">
      <c r="A305" s="15">
        <f>IF(C305="","",PROJ&amp;"-"&amp;"RFI"&amp;"-"&amp;B305&amp;"-"&amp;TEXT(C305,"0000"))</f>
        <v/>
      </c>
      <c r="B305" s="16" t="n"/>
      <c r="C305" s="16" t="n"/>
      <c r="D305" s="16" t="n"/>
      <c r="E305" s="16" t="n"/>
      <c r="F305" s="16" t="n"/>
      <c r="G305" s="16" t="n"/>
      <c r="H305" s="17" t="n"/>
      <c r="I305" s="17" t="n"/>
      <c r="J305" s="16" t="n"/>
      <c r="K305" s="16" t="n"/>
      <c r="L305" s="16" t="n"/>
      <c r="M305" s="17" t="n"/>
      <c r="N305" s="16" t="n"/>
      <c r="O305" s="16" t="n"/>
      <c r="P305" s="16" t="n"/>
      <c r="Q305" s="16" t="n"/>
      <c r="R305" s="18">
        <f>IF(H305="","",IF(I305="",H305+TA_RFI,MIN(I305,H305+TA_RFI)))</f>
        <v/>
      </c>
      <c r="S305" s="15">
        <f>IF(H305="","",IF(M305="",DATADATE,M305)-H305)</f>
        <v/>
      </c>
      <c r="T305" s="15">
        <f>IF(OR(R305="",M305&lt;&gt;""),"",IF(DATADATE&gt;R305,"OVERDUE",""))</f>
        <v/>
      </c>
      <c r="U305" s="15">
        <f>IF(OR(M305="",R305=""),"",IF(M305&lt;=R305,"On time","Late"))</f>
        <v/>
      </c>
      <c r="V305" s="16" t="n"/>
      <c r="W305" s="16" t="n"/>
    </row>
    <row r="306">
      <c r="A306" s="15">
        <f>IF(C306="","",PROJ&amp;"-"&amp;"RFI"&amp;"-"&amp;B306&amp;"-"&amp;TEXT(C306,"0000"))</f>
        <v/>
      </c>
      <c r="B306" s="16" t="n"/>
      <c r="C306" s="16" t="n"/>
      <c r="D306" s="16" t="n"/>
      <c r="E306" s="16" t="n"/>
      <c r="F306" s="16" t="n"/>
      <c r="G306" s="16" t="n"/>
      <c r="H306" s="17" t="n"/>
      <c r="I306" s="17" t="n"/>
      <c r="J306" s="16" t="n"/>
      <c r="K306" s="16" t="n"/>
      <c r="L306" s="16" t="n"/>
      <c r="M306" s="17" t="n"/>
      <c r="N306" s="16" t="n"/>
      <c r="O306" s="16" t="n"/>
      <c r="P306" s="16" t="n"/>
      <c r="Q306" s="16" t="n"/>
      <c r="R306" s="18">
        <f>IF(H306="","",IF(I306="",H306+TA_RFI,MIN(I306,H306+TA_RFI)))</f>
        <v/>
      </c>
      <c r="S306" s="15">
        <f>IF(H306="","",IF(M306="",DATADATE,M306)-H306)</f>
        <v/>
      </c>
      <c r="T306" s="15">
        <f>IF(OR(R306="",M306&lt;&gt;""),"",IF(DATADATE&gt;R306,"OVERDUE",""))</f>
        <v/>
      </c>
      <c r="U306" s="15">
        <f>IF(OR(M306="",R306=""),"",IF(M306&lt;=R306,"On time","Late"))</f>
        <v/>
      </c>
      <c r="V306" s="16" t="n"/>
      <c r="W306" s="16" t="n"/>
    </row>
    <row r="307">
      <c r="A307" s="15">
        <f>IF(C307="","",PROJ&amp;"-"&amp;"RFI"&amp;"-"&amp;B307&amp;"-"&amp;TEXT(C307,"0000"))</f>
        <v/>
      </c>
      <c r="B307" s="16" t="n"/>
      <c r="C307" s="16" t="n"/>
      <c r="D307" s="16" t="n"/>
      <c r="E307" s="16" t="n"/>
      <c r="F307" s="16" t="n"/>
      <c r="G307" s="16" t="n"/>
      <c r="H307" s="17" t="n"/>
      <c r="I307" s="17" t="n"/>
      <c r="J307" s="16" t="n"/>
      <c r="K307" s="16" t="n"/>
      <c r="L307" s="16" t="n"/>
      <c r="M307" s="17" t="n"/>
      <c r="N307" s="16" t="n"/>
      <c r="O307" s="16" t="n"/>
      <c r="P307" s="16" t="n"/>
      <c r="Q307" s="16" t="n"/>
      <c r="R307" s="18">
        <f>IF(H307="","",IF(I307="",H307+TA_RFI,MIN(I307,H307+TA_RFI)))</f>
        <v/>
      </c>
      <c r="S307" s="15">
        <f>IF(H307="","",IF(M307="",DATADATE,M307)-H307)</f>
        <v/>
      </c>
      <c r="T307" s="15">
        <f>IF(OR(R307="",M307&lt;&gt;""),"",IF(DATADATE&gt;R307,"OVERDUE",""))</f>
        <v/>
      </c>
      <c r="U307" s="15">
        <f>IF(OR(M307="",R307=""),"",IF(M307&lt;=R307,"On time","Late"))</f>
        <v/>
      </c>
      <c r="V307" s="16" t="n"/>
      <c r="W307" s="16" t="n"/>
    </row>
    <row r="308">
      <c r="A308" s="15">
        <f>IF(C308="","",PROJ&amp;"-"&amp;"RFI"&amp;"-"&amp;B308&amp;"-"&amp;TEXT(C308,"0000"))</f>
        <v/>
      </c>
      <c r="B308" s="16" t="n"/>
      <c r="C308" s="16" t="n"/>
      <c r="D308" s="16" t="n"/>
      <c r="E308" s="16" t="n"/>
      <c r="F308" s="16" t="n"/>
      <c r="G308" s="16" t="n"/>
      <c r="H308" s="17" t="n"/>
      <c r="I308" s="17" t="n"/>
      <c r="J308" s="16" t="n"/>
      <c r="K308" s="16" t="n"/>
      <c r="L308" s="16" t="n"/>
      <c r="M308" s="17" t="n"/>
      <c r="N308" s="16" t="n"/>
      <c r="O308" s="16" t="n"/>
      <c r="P308" s="16" t="n"/>
      <c r="Q308" s="16" t="n"/>
      <c r="R308" s="18">
        <f>IF(H308="","",IF(I308="",H308+TA_RFI,MIN(I308,H308+TA_RFI)))</f>
        <v/>
      </c>
      <c r="S308" s="15">
        <f>IF(H308="","",IF(M308="",DATADATE,M308)-H308)</f>
        <v/>
      </c>
      <c r="T308" s="15">
        <f>IF(OR(R308="",M308&lt;&gt;""),"",IF(DATADATE&gt;R308,"OVERDUE",""))</f>
        <v/>
      </c>
      <c r="U308" s="15">
        <f>IF(OR(M308="",R308=""),"",IF(M308&lt;=R308,"On time","Late"))</f>
        <v/>
      </c>
      <c r="V308" s="16" t="n"/>
      <c r="W308" s="16" t="n"/>
    </row>
    <row r="309">
      <c r="A309" s="15">
        <f>IF(C309="","",PROJ&amp;"-"&amp;"RFI"&amp;"-"&amp;B309&amp;"-"&amp;TEXT(C309,"0000"))</f>
        <v/>
      </c>
      <c r="B309" s="16" t="n"/>
      <c r="C309" s="16" t="n"/>
      <c r="D309" s="16" t="n"/>
      <c r="E309" s="16" t="n"/>
      <c r="F309" s="16" t="n"/>
      <c r="G309" s="16" t="n"/>
      <c r="H309" s="17" t="n"/>
      <c r="I309" s="17" t="n"/>
      <c r="J309" s="16" t="n"/>
      <c r="K309" s="16" t="n"/>
      <c r="L309" s="16" t="n"/>
      <c r="M309" s="17" t="n"/>
      <c r="N309" s="16" t="n"/>
      <c r="O309" s="16" t="n"/>
      <c r="P309" s="16" t="n"/>
      <c r="Q309" s="16" t="n"/>
      <c r="R309" s="18">
        <f>IF(H309="","",IF(I309="",H309+TA_RFI,MIN(I309,H309+TA_RFI)))</f>
        <v/>
      </c>
      <c r="S309" s="15">
        <f>IF(H309="","",IF(M309="",DATADATE,M309)-H309)</f>
        <v/>
      </c>
      <c r="T309" s="15">
        <f>IF(OR(R309="",M309&lt;&gt;""),"",IF(DATADATE&gt;R309,"OVERDUE",""))</f>
        <v/>
      </c>
      <c r="U309" s="15">
        <f>IF(OR(M309="",R309=""),"",IF(M309&lt;=R309,"On time","Late"))</f>
        <v/>
      </c>
      <c r="V309" s="16" t="n"/>
      <c r="W309" s="16" t="n"/>
    </row>
    <row r="310">
      <c r="A310" s="15">
        <f>IF(C310="","",PROJ&amp;"-"&amp;"RFI"&amp;"-"&amp;B310&amp;"-"&amp;TEXT(C310,"0000"))</f>
        <v/>
      </c>
      <c r="B310" s="16" t="n"/>
      <c r="C310" s="16" t="n"/>
      <c r="D310" s="16" t="n"/>
      <c r="E310" s="16" t="n"/>
      <c r="F310" s="16" t="n"/>
      <c r="G310" s="16" t="n"/>
      <c r="H310" s="17" t="n"/>
      <c r="I310" s="17" t="n"/>
      <c r="J310" s="16" t="n"/>
      <c r="K310" s="16" t="n"/>
      <c r="L310" s="16" t="n"/>
      <c r="M310" s="17" t="n"/>
      <c r="N310" s="16" t="n"/>
      <c r="O310" s="16" t="n"/>
      <c r="P310" s="16" t="n"/>
      <c r="Q310" s="16" t="n"/>
      <c r="R310" s="18">
        <f>IF(H310="","",IF(I310="",H310+TA_RFI,MIN(I310,H310+TA_RFI)))</f>
        <v/>
      </c>
      <c r="S310" s="15">
        <f>IF(H310="","",IF(M310="",DATADATE,M310)-H310)</f>
        <v/>
      </c>
      <c r="T310" s="15">
        <f>IF(OR(R310="",M310&lt;&gt;""),"",IF(DATADATE&gt;R310,"OVERDUE",""))</f>
        <v/>
      </c>
      <c r="U310" s="15">
        <f>IF(OR(M310="",R310=""),"",IF(M310&lt;=R310,"On time","Late"))</f>
        <v/>
      </c>
      <c r="V310" s="16" t="n"/>
      <c r="W310" s="16" t="n"/>
    </row>
    <row r="311">
      <c r="A311" s="15">
        <f>IF(C311="","",PROJ&amp;"-"&amp;"RFI"&amp;"-"&amp;B311&amp;"-"&amp;TEXT(C311,"0000"))</f>
        <v/>
      </c>
      <c r="B311" s="16" t="n"/>
      <c r="C311" s="16" t="n"/>
      <c r="D311" s="16" t="n"/>
      <c r="E311" s="16" t="n"/>
      <c r="F311" s="16" t="n"/>
      <c r="G311" s="16" t="n"/>
      <c r="H311" s="17" t="n"/>
      <c r="I311" s="17" t="n"/>
      <c r="J311" s="16" t="n"/>
      <c r="K311" s="16" t="n"/>
      <c r="L311" s="16" t="n"/>
      <c r="M311" s="17" t="n"/>
      <c r="N311" s="16" t="n"/>
      <c r="O311" s="16" t="n"/>
      <c r="P311" s="16" t="n"/>
      <c r="Q311" s="16" t="n"/>
      <c r="R311" s="18">
        <f>IF(H311="","",IF(I311="",H311+TA_RFI,MIN(I311,H311+TA_RFI)))</f>
        <v/>
      </c>
      <c r="S311" s="15">
        <f>IF(H311="","",IF(M311="",DATADATE,M311)-H311)</f>
        <v/>
      </c>
      <c r="T311" s="15">
        <f>IF(OR(R311="",M311&lt;&gt;""),"",IF(DATADATE&gt;R311,"OVERDUE",""))</f>
        <v/>
      </c>
      <c r="U311" s="15">
        <f>IF(OR(M311="",R311=""),"",IF(M311&lt;=R311,"On time","Late"))</f>
        <v/>
      </c>
      <c r="V311" s="16" t="n"/>
      <c r="W311" s="16" t="n"/>
    </row>
    <row r="312">
      <c r="A312" s="15">
        <f>IF(C312="","",PROJ&amp;"-"&amp;"RFI"&amp;"-"&amp;B312&amp;"-"&amp;TEXT(C312,"0000"))</f>
        <v/>
      </c>
      <c r="B312" s="16" t="n"/>
      <c r="C312" s="16" t="n"/>
      <c r="D312" s="16" t="n"/>
      <c r="E312" s="16" t="n"/>
      <c r="F312" s="16" t="n"/>
      <c r="G312" s="16" t="n"/>
      <c r="H312" s="17" t="n"/>
      <c r="I312" s="17" t="n"/>
      <c r="J312" s="16" t="n"/>
      <c r="K312" s="16" t="n"/>
      <c r="L312" s="16" t="n"/>
      <c r="M312" s="17" t="n"/>
      <c r="N312" s="16" t="n"/>
      <c r="O312" s="16" t="n"/>
      <c r="P312" s="16" t="n"/>
      <c r="Q312" s="16" t="n"/>
      <c r="R312" s="18">
        <f>IF(H312="","",IF(I312="",H312+TA_RFI,MIN(I312,H312+TA_RFI)))</f>
        <v/>
      </c>
      <c r="S312" s="15">
        <f>IF(H312="","",IF(M312="",DATADATE,M312)-H312)</f>
        <v/>
      </c>
      <c r="T312" s="15">
        <f>IF(OR(R312="",M312&lt;&gt;""),"",IF(DATADATE&gt;R312,"OVERDUE",""))</f>
        <v/>
      </c>
      <c r="U312" s="15">
        <f>IF(OR(M312="",R312=""),"",IF(M312&lt;=R312,"On time","Late"))</f>
        <v/>
      </c>
      <c r="V312" s="16" t="n"/>
      <c r="W312" s="16" t="n"/>
    </row>
    <row r="313">
      <c r="A313" s="15">
        <f>IF(C313="","",PROJ&amp;"-"&amp;"RFI"&amp;"-"&amp;B313&amp;"-"&amp;TEXT(C313,"0000"))</f>
        <v/>
      </c>
      <c r="B313" s="16" t="n"/>
      <c r="C313" s="16" t="n"/>
      <c r="D313" s="16" t="n"/>
      <c r="E313" s="16" t="n"/>
      <c r="F313" s="16" t="n"/>
      <c r="G313" s="16" t="n"/>
      <c r="H313" s="17" t="n"/>
      <c r="I313" s="17" t="n"/>
      <c r="J313" s="16" t="n"/>
      <c r="K313" s="16" t="n"/>
      <c r="L313" s="16" t="n"/>
      <c r="M313" s="17" t="n"/>
      <c r="N313" s="16" t="n"/>
      <c r="O313" s="16" t="n"/>
      <c r="P313" s="16" t="n"/>
      <c r="Q313" s="16" t="n"/>
      <c r="R313" s="18">
        <f>IF(H313="","",IF(I313="",H313+TA_RFI,MIN(I313,H313+TA_RFI)))</f>
        <v/>
      </c>
      <c r="S313" s="15">
        <f>IF(H313="","",IF(M313="",DATADATE,M313)-H313)</f>
        <v/>
      </c>
      <c r="T313" s="15">
        <f>IF(OR(R313="",M313&lt;&gt;""),"",IF(DATADATE&gt;R313,"OVERDUE",""))</f>
        <v/>
      </c>
      <c r="U313" s="15">
        <f>IF(OR(M313="",R313=""),"",IF(M313&lt;=R313,"On time","Late"))</f>
        <v/>
      </c>
      <c r="V313" s="16" t="n"/>
      <c r="W313" s="16" t="n"/>
    </row>
    <row r="314">
      <c r="A314" s="15">
        <f>IF(C314="","",PROJ&amp;"-"&amp;"RFI"&amp;"-"&amp;B314&amp;"-"&amp;TEXT(C314,"0000"))</f>
        <v/>
      </c>
      <c r="B314" s="16" t="n"/>
      <c r="C314" s="16" t="n"/>
      <c r="D314" s="16" t="n"/>
      <c r="E314" s="16" t="n"/>
      <c r="F314" s="16" t="n"/>
      <c r="G314" s="16" t="n"/>
      <c r="H314" s="17" t="n"/>
      <c r="I314" s="17" t="n"/>
      <c r="J314" s="16" t="n"/>
      <c r="K314" s="16" t="n"/>
      <c r="L314" s="16" t="n"/>
      <c r="M314" s="17" t="n"/>
      <c r="N314" s="16" t="n"/>
      <c r="O314" s="16" t="n"/>
      <c r="P314" s="16" t="n"/>
      <c r="Q314" s="16" t="n"/>
      <c r="R314" s="18">
        <f>IF(H314="","",IF(I314="",H314+TA_RFI,MIN(I314,H314+TA_RFI)))</f>
        <v/>
      </c>
      <c r="S314" s="15">
        <f>IF(H314="","",IF(M314="",DATADATE,M314)-H314)</f>
        <v/>
      </c>
      <c r="T314" s="15">
        <f>IF(OR(R314="",M314&lt;&gt;""),"",IF(DATADATE&gt;R314,"OVERDUE",""))</f>
        <v/>
      </c>
      <c r="U314" s="15">
        <f>IF(OR(M314="",R314=""),"",IF(M314&lt;=R314,"On time","Late"))</f>
        <v/>
      </c>
      <c r="V314" s="16" t="n"/>
      <c r="W314" s="16" t="n"/>
    </row>
    <row r="315">
      <c r="A315" s="15">
        <f>IF(C315="","",PROJ&amp;"-"&amp;"RFI"&amp;"-"&amp;B315&amp;"-"&amp;TEXT(C315,"0000"))</f>
        <v/>
      </c>
      <c r="B315" s="16" t="n"/>
      <c r="C315" s="16" t="n"/>
      <c r="D315" s="16" t="n"/>
      <c r="E315" s="16" t="n"/>
      <c r="F315" s="16" t="n"/>
      <c r="G315" s="16" t="n"/>
      <c r="H315" s="17" t="n"/>
      <c r="I315" s="17" t="n"/>
      <c r="J315" s="16" t="n"/>
      <c r="K315" s="16" t="n"/>
      <c r="L315" s="16" t="n"/>
      <c r="M315" s="17" t="n"/>
      <c r="N315" s="16" t="n"/>
      <c r="O315" s="16" t="n"/>
      <c r="P315" s="16" t="n"/>
      <c r="Q315" s="16" t="n"/>
      <c r="R315" s="18">
        <f>IF(H315="","",IF(I315="",H315+TA_RFI,MIN(I315,H315+TA_RFI)))</f>
        <v/>
      </c>
      <c r="S315" s="15">
        <f>IF(H315="","",IF(M315="",DATADATE,M315)-H315)</f>
        <v/>
      </c>
      <c r="T315" s="15">
        <f>IF(OR(R315="",M315&lt;&gt;""),"",IF(DATADATE&gt;R315,"OVERDUE",""))</f>
        <v/>
      </c>
      <c r="U315" s="15">
        <f>IF(OR(M315="",R315=""),"",IF(M315&lt;=R315,"On time","Late"))</f>
        <v/>
      </c>
      <c r="V315" s="16" t="n"/>
      <c r="W315" s="16" t="n"/>
    </row>
    <row r="316">
      <c r="A316" s="15">
        <f>IF(C316="","",PROJ&amp;"-"&amp;"RFI"&amp;"-"&amp;B316&amp;"-"&amp;TEXT(C316,"0000"))</f>
        <v/>
      </c>
      <c r="B316" s="16" t="n"/>
      <c r="C316" s="16" t="n"/>
      <c r="D316" s="16" t="n"/>
      <c r="E316" s="16" t="n"/>
      <c r="F316" s="16" t="n"/>
      <c r="G316" s="16" t="n"/>
      <c r="H316" s="17" t="n"/>
      <c r="I316" s="17" t="n"/>
      <c r="J316" s="16" t="n"/>
      <c r="K316" s="16" t="n"/>
      <c r="L316" s="16" t="n"/>
      <c r="M316" s="17" t="n"/>
      <c r="N316" s="16" t="n"/>
      <c r="O316" s="16" t="n"/>
      <c r="P316" s="16" t="n"/>
      <c r="Q316" s="16" t="n"/>
      <c r="R316" s="18">
        <f>IF(H316="","",IF(I316="",H316+TA_RFI,MIN(I316,H316+TA_RFI)))</f>
        <v/>
      </c>
      <c r="S316" s="15">
        <f>IF(H316="","",IF(M316="",DATADATE,M316)-H316)</f>
        <v/>
      </c>
      <c r="T316" s="15">
        <f>IF(OR(R316="",M316&lt;&gt;""),"",IF(DATADATE&gt;R316,"OVERDUE",""))</f>
        <v/>
      </c>
      <c r="U316" s="15">
        <f>IF(OR(M316="",R316=""),"",IF(M316&lt;=R316,"On time","Late"))</f>
        <v/>
      </c>
      <c r="V316" s="16" t="n"/>
      <c r="W316" s="16" t="n"/>
    </row>
    <row r="317">
      <c r="A317" s="15">
        <f>IF(C317="","",PROJ&amp;"-"&amp;"RFI"&amp;"-"&amp;B317&amp;"-"&amp;TEXT(C317,"0000"))</f>
        <v/>
      </c>
      <c r="B317" s="16" t="n"/>
      <c r="C317" s="16" t="n"/>
      <c r="D317" s="16" t="n"/>
      <c r="E317" s="16" t="n"/>
      <c r="F317" s="16" t="n"/>
      <c r="G317" s="16" t="n"/>
      <c r="H317" s="17" t="n"/>
      <c r="I317" s="17" t="n"/>
      <c r="J317" s="16" t="n"/>
      <c r="K317" s="16" t="n"/>
      <c r="L317" s="16" t="n"/>
      <c r="M317" s="17" t="n"/>
      <c r="N317" s="16" t="n"/>
      <c r="O317" s="16" t="n"/>
      <c r="P317" s="16" t="n"/>
      <c r="Q317" s="16" t="n"/>
      <c r="R317" s="18">
        <f>IF(H317="","",IF(I317="",H317+TA_RFI,MIN(I317,H317+TA_RFI)))</f>
        <v/>
      </c>
      <c r="S317" s="15">
        <f>IF(H317="","",IF(M317="",DATADATE,M317)-H317)</f>
        <v/>
      </c>
      <c r="T317" s="15">
        <f>IF(OR(R317="",M317&lt;&gt;""),"",IF(DATADATE&gt;R317,"OVERDUE",""))</f>
        <v/>
      </c>
      <c r="U317" s="15">
        <f>IF(OR(M317="",R317=""),"",IF(M317&lt;=R317,"On time","Late"))</f>
        <v/>
      </c>
      <c r="V317" s="16" t="n"/>
      <c r="W317" s="16" t="n"/>
    </row>
    <row r="318">
      <c r="A318" s="15">
        <f>IF(C318="","",PROJ&amp;"-"&amp;"RFI"&amp;"-"&amp;B318&amp;"-"&amp;TEXT(C318,"0000"))</f>
        <v/>
      </c>
      <c r="B318" s="16" t="n"/>
      <c r="C318" s="16" t="n"/>
      <c r="D318" s="16" t="n"/>
      <c r="E318" s="16" t="n"/>
      <c r="F318" s="16" t="n"/>
      <c r="G318" s="16" t="n"/>
      <c r="H318" s="17" t="n"/>
      <c r="I318" s="17" t="n"/>
      <c r="J318" s="16" t="n"/>
      <c r="K318" s="16" t="n"/>
      <c r="L318" s="16" t="n"/>
      <c r="M318" s="17" t="n"/>
      <c r="N318" s="16" t="n"/>
      <c r="O318" s="16" t="n"/>
      <c r="P318" s="16" t="n"/>
      <c r="Q318" s="16" t="n"/>
      <c r="R318" s="18">
        <f>IF(H318="","",IF(I318="",H318+TA_RFI,MIN(I318,H318+TA_RFI)))</f>
        <v/>
      </c>
      <c r="S318" s="15">
        <f>IF(H318="","",IF(M318="",DATADATE,M318)-H318)</f>
        <v/>
      </c>
      <c r="T318" s="15">
        <f>IF(OR(R318="",M318&lt;&gt;""),"",IF(DATADATE&gt;R318,"OVERDUE",""))</f>
        <v/>
      </c>
      <c r="U318" s="15">
        <f>IF(OR(M318="",R318=""),"",IF(M318&lt;=R318,"On time","Late"))</f>
        <v/>
      </c>
      <c r="V318" s="16" t="n"/>
      <c r="W318" s="16" t="n"/>
    </row>
    <row r="319">
      <c r="A319" s="15">
        <f>IF(C319="","",PROJ&amp;"-"&amp;"RFI"&amp;"-"&amp;B319&amp;"-"&amp;TEXT(C319,"0000"))</f>
        <v/>
      </c>
      <c r="B319" s="16" t="n"/>
      <c r="C319" s="16" t="n"/>
      <c r="D319" s="16" t="n"/>
      <c r="E319" s="16" t="n"/>
      <c r="F319" s="16" t="n"/>
      <c r="G319" s="16" t="n"/>
      <c r="H319" s="17" t="n"/>
      <c r="I319" s="17" t="n"/>
      <c r="J319" s="16" t="n"/>
      <c r="K319" s="16" t="n"/>
      <c r="L319" s="16" t="n"/>
      <c r="M319" s="17" t="n"/>
      <c r="N319" s="16" t="n"/>
      <c r="O319" s="16" t="n"/>
      <c r="P319" s="16" t="n"/>
      <c r="Q319" s="16" t="n"/>
      <c r="R319" s="18">
        <f>IF(H319="","",IF(I319="",H319+TA_RFI,MIN(I319,H319+TA_RFI)))</f>
        <v/>
      </c>
      <c r="S319" s="15">
        <f>IF(H319="","",IF(M319="",DATADATE,M319)-H319)</f>
        <v/>
      </c>
      <c r="T319" s="15">
        <f>IF(OR(R319="",M319&lt;&gt;""),"",IF(DATADATE&gt;R319,"OVERDUE",""))</f>
        <v/>
      </c>
      <c r="U319" s="15">
        <f>IF(OR(M319="",R319=""),"",IF(M319&lt;=R319,"On time","Late"))</f>
        <v/>
      </c>
      <c r="V319" s="16" t="n"/>
      <c r="W319" s="16" t="n"/>
    </row>
    <row r="320">
      <c r="A320" s="15">
        <f>IF(C320="","",PROJ&amp;"-"&amp;"RFI"&amp;"-"&amp;B320&amp;"-"&amp;TEXT(C320,"0000"))</f>
        <v/>
      </c>
      <c r="B320" s="16" t="n"/>
      <c r="C320" s="16" t="n"/>
      <c r="D320" s="16" t="n"/>
      <c r="E320" s="16" t="n"/>
      <c r="F320" s="16" t="n"/>
      <c r="G320" s="16" t="n"/>
      <c r="H320" s="17" t="n"/>
      <c r="I320" s="17" t="n"/>
      <c r="J320" s="16" t="n"/>
      <c r="K320" s="16" t="n"/>
      <c r="L320" s="16" t="n"/>
      <c r="M320" s="17" t="n"/>
      <c r="N320" s="16" t="n"/>
      <c r="O320" s="16" t="n"/>
      <c r="P320" s="16" t="n"/>
      <c r="Q320" s="16" t="n"/>
      <c r="R320" s="18">
        <f>IF(H320="","",IF(I320="",H320+TA_RFI,MIN(I320,H320+TA_RFI)))</f>
        <v/>
      </c>
      <c r="S320" s="15">
        <f>IF(H320="","",IF(M320="",DATADATE,M320)-H320)</f>
        <v/>
      </c>
      <c r="T320" s="15">
        <f>IF(OR(R320="",M320&lt;&gt;""),"",IF(DATADATE&gt;R320,"OVERDUE",""))</f>
        <v/>
      </c>
      <c r="U320" s="15">
        <f>IF(OR(M320="",R320=""),"",IF(M320&lt;=R320,"On time","Late"))</f>
        <v/>
      </c>
      <c r="V320" s="16" t="n"/>
      <c r="W320" s="16" t="n"/>
    </row>
    <row r="321">
      <c r="A321" s="15">
        <f>IF(C321="","",PROJ&amp;"-"&amp;"RFI"&amp;"-"&amp;B321&amp;"-"&amp;TEXT(C321,"0000"))</f>
        <v/>
      </c>
      <c r="B321" s="16" t="n"/>
      <c r="C321" s="16" t="n"/>
      <c r="D321" s="16" t="n"/>
      <c r="E321" s="16" t="n"/>
      <c r="F321" s="16" t="n"/>
      <c r="G321" s="16" t="n"/>
      <c r="H321" s="17" t="n"/>
      <c r="I321" s="17" t="n"/>
      <c r="J321" s="16" t="n"/>
      <c r="K321" s="16" t="n"/>
      <c r="L321" s="16" t="n"/>
      <c r="M321" s="17" t="n"/>
      <c r="N321" s="16" t="n"/>
      <c r="O321" s="16" t="n"/>
      <c r="P321" s="16" t="n"/>
      <c r="Q321" s="16" t="n"/>
      <c r="R321" s="18">
        <f>IF(H321="","",IF(I321="",H321+TA_RFI,MIN(I321,H321+TA_RFI)))</f>
        <v/>
      </c>
      <c r="S321" s="15">
        <f>IF(H321="","",IF(M321="",DATADATE,M321)-H321)</f>
        <v/>
      </c>
      <c r="T321" s="15">
        <f>IF(OR(R321="",M321&lt;&gt;""),"",IF(DATADATE&gt;R321,"OVERDUE",""))</f>
        <v/>
      </c>
      <c r="U321" s="15">
        <f>IF(OR(M321="",R321=""),"",IF(M321&lt;=R321,"On time","Late"))</f>
        <v/>
      </c>
      <c r="V321" s="16" t="n"/>
      <c r="W321" s="16" t="n"/>
    </row>
    <row r="322">
      <c r="A322" s="15">
        <f>IF(C322="","",PROJ&amp;"-"&amp;"RFI"&amp;"-"&amp;B322&amp;"-"&amp;TEXT(C322,"0000"))</f>
        <v/>
      </c>
      <c r="B322" s="16" t="n"/>
      <c r="C322" s="16" t="n"/>
      <c r="D322" s="16" t="n"/>
      <c r="E322" s="16" t="n"/>
      <c r="F322" s="16" t="n"/>
      <c r="G322" s="16" t="n"/>
      <c r="H322" s="17" t="n"/>
      <c r="I322" s="17" t="n"/>
      <c r="J322" s="16" t="n"/>
      <c r="K322" s="16" t="n"/>
      <c r="L322" s="16" t="n"/>
      <c r="M322" s="17" t="n"/>
      <c r="N322" s="16" t="n"/>
      <c r="O322" s="16" t="n"/>
      <c r="P322" s="16" t="n"/>
      <c r="Q322" s="16" t="n"/>
      <c r="R322" s="18">
        <f>IF(H322="","",IF(I322="",H322+TA_RFI,MIN(I322,H322+TA_RFI)))</f>
        <v/>
      </c>
      <c r="S322" s="15">
        <f>IF(H322="","",IF(M322="",DATADATE,M322)-H322)</f>
        <v/>
      </c>
      <c r="T322" s="15">
        <f>IF(OR(R322="",M322&lt;&gt;""),"",IF(DATADATE&gt;R322,"OVERDUE",""))</f>
        <v/>
      </c>
      <c r="U322" s="15">
        <f>IF(OR(M322="",R322=""),"",IF(M322&lt;=R322,"On time","Late"))</f>
        <v/>
      </c>
      <c r="V322" s="16" t="n"/>
      <c r="W322" s="16" t="n"/>
    </row>
    <row r="323">
      <c r="A323" s="15">
        <f>IF(C323="","",PROJ&amp;"-"&amp;"RFI"&amp;"-"&amp;B323&amp;"-"&amp;TEXT(C323,"0000"))</f>
        <v/>
      </c>
      <c r="B323" s="16" t="n"/>
      <c r="C323" s="16" t="n"/>
      <c r="D323" s="16" t="n"/>
      <c r="E323" s="16" t="n"/>
      <c r="F323" s="16" t="n"/>
      <c r="G323" s="16" t="n"/>
      <c r="H323" s="17" t="n"/>
      <c r="I323" s="17" t="n"/>
      <c r="J323" s="16" t="n"/>
      <c r="K323" s="16" t="n"/>
      <c r="L323" s="16" t="n"/>
      <c r="M323" s="17" t="n"/>
      <c r="N323" s="16" t="n"/>
      <c r="O323" s="16" t="n"/>
      <c r="P323" s="16" t="n"/>
      <c r="Q323" s="16" t="n"/>
      <c r="R323" s="18">
        <f>IF(H323="","",IF(I323="",H323+TA_RFI,MIN(I323,H323+TA_RFI)))</f>
        <v/>
      </c>
      <c r="S323" s="15">
        <f>IF(H323="","",IF(M323="",DATADATE,M323)-H323)</f>
        <v/>
      </c>
      <c r="T323" s="15">
        <f>IF(OR(R323="",M323&lt;&gt;""),"",IF(DATADATE&gt;R323,"OVERDUE",""))</f>
        <v/>
      </c>
      <c r="U323" s="15">
        <f>IF(OR(M323="",R323=""),"",IF(M323&lt;=R323,"On time","Late"))</f>
        <v/>
      </c>
      <c r="V323" s="16" t="n"/>
      <c r="W323" s="16" t="n"/>
    </row>
    <row r="324">
      <c r="A324" s="15">
        <f>IF(C324="","",PROJ&amp;"-"&amp;"RFI"&amp;"-"&amp;B324&amp;"-"&amp;TEXT(C324,"0000"))</f>
        <v/>
      </c>
      <c r="B324" s="16" t="n"/>
      <c r="C324" s="16" t="n"/>
      <c r="D324" s="16" t="n"/>
      <c r="E324" s="16" t="n"/>
      <c r="F324" s="16" t="n"/>
      <c r="G324" s="16" t="n"/>
      <c r="H324" s="17" t="n"/>
      <c r="I324" s="17" t="n"/>
      <c r="J324" s="16" t="n"/>
      <c r="K324" s="16" t="n"/>
      <c r="L324" s="16" t="n"/>
      <c r="M324" s="17" t="n"/>
      <c r="N324" s="16" t="n"/>
      <c r="O324" s="16" t="n"/>
      <c r="P324" s="16" t="n"/>
      <c r="Q324" s="16" t="n"/>
      <c r="R324" s="18">
        <f>IF(H324="","",IF(I324="",H324+TA_RFI,MIN(I324,H324+TA_RFI)))</f>
        <v/>
      </c>
      <c r="S324" s="15">
        <f>IF(H324="","",IF(M324="",DATADATE,M324)-H324)</f>
        <v/>
      </c>
      <c r="T324" s="15">
        <f>IF(OR(R324="",M324&lt;&gt;""),"",IF(DATADATE&gt;R324,"OVERDUE",""))</f>
        <v/>
      </c>
      <c r="U324" s="15">
        <f>IF(OR(M324="",R324=""),"",IF(M324&lt;=R324,"On time","Late"))</f>
        <v/>
      </c>
      <c r="V324" s="16" t="n"/>
      <c r="W324" s="16" t="n"/>
    </row>
    <row r="325">
      <c r="A325" s="15">
        <f>IF(C325="","",PROJ&amp;"-"&amp;"RFI"&amp;"-"&amp;B325&amp;"-"&amp;TEXT(C325,"0000"))</f>
        <v/>
      </c>
      <c r="B325" s="16" t="n"/>
      <c r="C325" s="16" t="n"/>
      <c r="D325" s="16" t="n"/>
      <c r="E325" s="16" t="n"/>
      <c r="F325" s="16" t="n"/>
      <c r="G325" s="16" t="n"/>
      <c r="H325" s="17" t="n"/>
      <c r="I325" s="17" t="n"/>
      <c r="J325" s="16" t="n"/>
      <c r="K325" s="16" t="n"/>
      <c r="L325" s="16" t="n"/>
      <c r="M325" s="17" t="n"/>
      <c r="N325" s="16" t="n"/>
      <c r="O325" s="16" t="n"/>
      <c r="P325" s="16" t="n"/>
      <c r="Q325" s="16" t="n"/>
      <c r="R325" s="18">
        <f>IF(H325="","",IF(I325="",H325+TA_RFI,MIN(I325,H325+TA_RFI)))</f>
        <v/>
      </c>
      <c r="S325" s="15">
        <f>IF(H325="","",IF(M325="",DATADATE,M325)-H325)</f>
        <v/>
      </c>
      <c r="T325" s="15">
        <f>IF(OR(R325="",M325&lt;&gt;""),"",IF(DATADATE&gt;R325,"OVERDUE",""))</f>
        <v/>
      </c>
      <c r="U325" s="15">
        <f>IF(OR(M325="",R325=""),"",IF(M325&lt;=R325,"On time","Late"))</f>
        <v/>
      </c>
      <c r="V325" s="16" t="n"/>
      <c r="W325" s="16" t="n"/>
    </row>
    <row r="326">
      <c r="A326" s="15">
        <f>IF(C326="","",PROJ&amp;"-"&amp;"RFI"&amp;"-"&amp;B326&amp;"-"&amp;TEXT(C326,"0000"))</f>
        <v/>
      </c>
      <c r="B326" s="16" t="n"/>
      <c r="C326" s="16" t="n"/>
      <c r="D326" s="16" t="n"/>
      <c r="E326" s="16" t="n"/>
      <c r="F326" s="16" t="n"/>
      <c r="G326" s="16" t="n"/>
      <c r="H326" s="17" t="n"/>
      <c r="I326" s="17" t="n"/>
      <c r="J326" s="16" t="n"/>
      <c r="K326" s="16" t="n"/>
      <c r="L326" s="16" t="n"/>
      <c r="M326" s="17" t="n"/>
      <c r="N326" s="16" t="n"/>
      <c r="O326" s="16" t="n"/>
      <c r="P326" s="16" t="n"/>
      <c r="Q326" s="16" t="n"/>
      <c r="R326" s="18">
        <f>IF(H326="","",IF(I326="",H326+TA_RFI,MIN(I326,H326+TA_RFI)))</f>
        <v/>
      </c>
      <c r="S326" s="15">
        <f>IF(H326="","",IF(M326="",DATADATE,M326)-H326)</f>
        <v/>
      </c>
      <c r="T326" s="15">
        <f>IF(OR(R326="",M326&lt;&gt;""),"",IF(DATADATE&gt;R326,"OVERDUE",""))</f>
        <v/>
      </c>
      <c r="U326" s="15">
        <f>IF(OR(M326="",R326=""),"",IF(M326&lt;=R326,"On time","Late"))</f>
        <v/>
      </c>
      <c r="V326" s="16" t="n"/>
      <c r="W326" s="16" t="n"/>
    </row>
    <row r="327">
      <c r="A327" s="15">
        <f>IF(C327="","",PROJ&amp;"-"&amp;"RFI"&amp;"-"&amp;B327&amp;"-"&amp;TEXT(C327,"0000"))</f>
        <v/>
      </c>
      <c r="B327" s="16" t="n"/>
      <c r="C327" s="16" t="n"/>
      <c r="D327" s="16" t="n"/>
      <c r="E327" s="16" t="n"/>
      <c r="F327" s="16" t="n"/>
      <c r="G327" s="16" t="n"/>
      <c r="H327" s="17" t="n"/>
      <c r="I327" s="17" t="n"/>
      <c r="J327" s="16" t="n"/>
      <c r="K327" s="16" t="n"/>
      <c r="L327" s="16" t="n"/>
      <c r="M327" s="17" t="n"/>
      <c r="N327" s="16" t="n"/>
      <c r="O327" s="16" t="n"/>
      <c r="P327" s="16" t="n"/>
      <c r="Q327" s="16" t="n"/>
      <c r="R327" s="18">
        <f>IF(H327="","",IF(I327="",H327+TA_RFI,MIN(I327,H327+TA_RFI)))</f>
        <v/>
      </c>
      <c r="S327" s="15">
        <f>IF(H327="","",IF(M327="",DATADATE,M327)-H327)</f>
        <v/>
      </c>
      <c r="T327" s="15">
        <f>IF(OR(R327="",M327&lt;&gt;""),"",IF(DATADATE&gt;R327,"OVERDUE",""))</f>
        <v/>
      </c>
      <c r="U327" s="15">
        <f>IF(OR(M327="",R327=""),"",IF(M327&lt;=R327,"On time","Late"))</f>
        <v/>
      </c>
      <c r="V327" s="16" t="n"/>
      <c r="W327" s="16" t="n"/>
    </row>
    <row r="328">
      <c r="A328" s="15">
        <f>IF(C328="","",PROJ&amp;"-"&amp;"RFI"&amp;"-"&amp;B328&amp;"-"&amp;TEXT(C328,"0000"))</f>
        <v/>
      </c>
      <c r="B328" s="16" t="n"/>
      <c r="C328" s="16" t="n"/>
      <c r="D328" s="16" t="n"/>
      <c r="E328" s="16" t="n"/>
      <c r="F328" s="16" t="n"/>
      <c r="G328" s="16" t="n"/>
      <c r="H328" s="17" t="n"/>
      <c r="I328" s="17" t="n"/>
      <c r="J328" s="16" t="n"/>
      <c r="K328" s="16" t="n"/>
      <c r="L328" s="16" t="n"/>
      <c r="M328" s="17" t="n"/>
      <c r="N328" s="16" t="n"/>
      <c r="O328" s="16" t="n"/>
      <c r="P328" s="16" t="n"/>
      <c r="Q328" s="16" t="n"/>
      <c r="R328" s="18">
        <f>IF(H328="","",IF(I328="",H328+TA_RFI,MIN(I328,H328+TA_RFI)))</f>
        <v/>
      </c>
      <c r="S328" s="15">
        <f>IF(H328="","",IF(M328="",DATADATE,M328)-H328)</f>
        <v/>
      </c>
      <c r="T328" s="15">
        <f>IF(OR(R328="",M328&lt;&gt;""),"",IF(DATADATE&gt;R328,"OVERDUE",""))</f>
        <v/>
      </c>
      <c r="U328" s="15">
        <f>IF(OR(M328="",R328=""),"",IF(M328&lt;=R328,"On time","Late"))</f>
        <v/>
      </c>
      <c r="V328" s="16" t="n"/>
      <c r="W328" s="16" t="n"/>
    </row>
    <row r="329">
      <c r="A329" s="15">
        <f>IF(C329="","",PROJ&amp;"-"&amp;"RFI"&amp;"-"&amp;B329&amp;"-"&amp;TEXT(C329,"0000"))</f>
        <v/>
      </c>
      <c r="B329" s="16" t="n"/>
      <c r="C329" s="16" t="n"/>
      <c r="D329" s="16" t="n"/>
      <c r="E329" s="16" t="n"/>
      <c r="F329" s="16" t="n"/>
      <c r="G329" s="16" t="n"/>
      <c r="H329" s="17" t="n"/>
      <c r="I329" s="17" t="n"/>
      <c r="J329" s="16" t="n"/>
      <c r="K329" s="16" t="n"/>
      <c r="L329" s="16" t="n"/>
      <c r="M329" s="17" t="n"/>
      <c r="N329" s="16" t="n"/>
      <c r="O329" s="16" t="n"/>
      <c r="P329" s="16" t="n"/>
      <c r="Q329" s="16" t="n"/>
      <c r="R329" s="18">
        <f>IF(H329="","",IF(I329="",H329+TA_RFI,MIN(I329,H329+TA_RFI)))</f>
        <v/>
      </c>
      <c r="S329" s="15">
        <f>IF(H329="","",IF(M329="",DATADATE,M329)-H329)</f>
        <v/>
      </c>
      <c r="T329" s="15">
        <f>IF(OR(R329="",M329&lt;&gt;""),"",IF(DATADATE&gt;R329,"OVERDUE",""))</f>
        <v/>
      </c>
      <c r="U329" s="15">
        <f>IF(OR(M329="",R329=""),"",IF(M329&lt;=R329,"On time","Late"))</f>
        <v/>
      </c>
      <c r="V329" s="16" t="n"/>
      <c r="W329" s="16" t="n"/>
    </row>
    <row r="330">
      <c r="A330" s="15">
        <f>IF(C330="","",PROJ&amp;"-"&amp;"RFI"&amp;"-"&amp;B330&amp;"-"&amp;TEXT(C330,"0000"))</f>
        <v/>
      </c>
      <c r="B330" s="16" t="n"/>
      <c r="C330" s="16" t="n"/>
      <c r="D330" s="16" t="n"/>
      <c r="E330" s="16" t="n"/>
      <c r="F330" s="16" t="n"/>
      <c r="G330" s="16" t="n"/>
      <c r="H330" s="17" t="n"/>
      <c r="I330" s="17" t="n"/>
      <c r="J330" s="16" t="n"/>
      <c r="K330" s="16" t="n"/>
      <c r="L330" s="16" t="n"/>
      <c r="M330" s="17" t="n"/>
      <c r="N330" s="16" t="n"/>
      <c r="O330" s="16" t="n"/>
      <c r="P330" s="16" t="n"/>
      <c r="Q330" s="16" t="n"/>
      <c r="R330" s="18">
        <f>IF(H330="","",IF(I330="",H330+TA_RFI,MIN(I330,H330+TA_RFI)))</f>
        <v/>
      </c>
      <c r="S330" s="15">
        <f>IF(H330="","",IF(M330="",DATADATE,M330)-H330)</f>
        <v/>
      </c>
      <c r="T330" s="15">
        <f>IF(OR(R330="",M330&lt;&gt;""),"",IF(DATADATE&gt;R330,"OVERDUE",""))</f>
        <v/>
      </c>
      <c r="U330" s="15">
        <f>IF(OR(M330="",R330=""),"",IF(M330&lt;=R330,"On time","Late"))</f>
        <v/>
      </c>
      <c r="V330" s="16" t="n"/>
      <c r="W330" s="16" t="n"/>
    </row>
    <row r="331">
      <c r="A331" s="15">
        <f>IF(C331="","",PROJ&amp;"-"&amp;"RFI"&amp;"-"&amp;B331&amp;"-"&amp;TEXT(C331,"0000"))</f>
        <v/>
      </c>
      <c r="B331" s="16" t="n"/>
      <c r="C331" s="16" t="n"/>
      <c r="D331" s="16" t="n"/>
      <c r="E331" s="16" t="n"/>
      <c r="F331" s="16" t="n"/>
      <c r="G331" s="16" t="n"/>
      <c r="H331" s="17" t="n"/>
      <c r="I331" s="17" t="n"/>
      <c r="J331" s="16" t="n"/>
      <c r="K331" s="16" t="n"/>
      <c r="L331" s="16" t="n"/>
      <c r="M331" s="17" t="n"/>
      <c r="N331" s="16" t="n"/>
      <c r="O331" s="16" t="n"/>
      <c r="P331" s="16" t="n"/>
      <c r="Q331" s="16" t="n"/>
      <c r="R331" s="18">
        <f>IF(H331="","",IF(I331="",H331+TA_RFI,MIN(I331,H331+TA_RFI)))</f>
        <v/>
      </c>
      <c r="S331" s="15">
        <f>IF(H331="","",IF(M331="",DATADATE,M331)-H331)</f>
        <v/>
      </c>
      <c r="T331" s="15">
        <f>IF(OR(R331="",M331&lt;&gt;""),"",IF(DATADATE&gt;R331,"OVERDUE",""))</f>
        <v/>
      </c>
      <c r="U331" s="15">
        <f>IF(OR(M331="",R331=""),"",IF(M331&lt;=R331,"On time","Late"))</f>
        <v/>
      </c>
      <c r="V331" s="16" t="n"/>
      <c r="W331" s="16" t="n"/>
    </row>
    <row r="332">
      <c r="A332" s="15">
        <f>IF(C332="","",PROJ&amp;"-"&amp;"RFI"&amp;"-"&amp;B332&amp;"-"&amp;TEXT(C332,"0000"))</f>
        <v/>
      </c>
      <c r="B332" s="16" t="n"/>
      <c r="C332" s="16" t="n"/>
      <c r="D332" s="16" t="n"/>
      <c r="E332" s="16" t="n"/>
      <c r="F332" s="16" t="n"/>
      <c r="G332" s="16" t="n"/>
      <c r="H332" s="17" t="n"/>
      <c r="I332" s="17" t="n"/>
      <c r="J332" s="16" t="n"/>
      <c r="K332" s="16" t="n"/>
      <c r="L332" s="16" t="n"/>
      <c r="M332" s="17" t="n"/>
      <c r="N332" s="16" t="n"/>
      <c r="O332" s="16" t="n"/>
      <c r="P332" s="16" t="n"/>
      <c r="Q332" s="16" t="n"/>
      <c r="R332" s="18">
        <f>IF(H332="","",IF(I332="",H332+TA_RFI,MIN(I332,H332+TA_RFI)))</f>
        <v/>
      </c>
      <c r="S332" s="15">
        <f>IF(H332="","",IF(M332="",DATADATE,M332)-H332)</f>
        <v/>
      </c>
      <c r="T332" s="15">
        <f>IF(OR(R332="",M332&lt;&gt;""),"",IF(DATADATE&gt;R332,"OVERDUE",""))</f>
        <v/>
      </c>
      <c r="U332" s="15">
        <f>IF(OR(M332="",R332=""),"",IF(M332&lt;=R332,"On time","Late"))</f>
        <v/>
      </c>
      <c r="V332" s="16" t="n"/>
      <c r="W332" s="16" t="n"/>
    </row>
    <row r="333">
      <c r="A333" s="15">
        <f>IF(C333="","",PROJ&amp;"-"&amp;"RFI"&amp;"-"&amp;B333&amp;"-"&amp;TEXT(C333,"0000"))</f>
        <v/>
      </c>
      <c r="B333" s="16" t="n"/>
      <c r="C333" s="16" t="n"/>
      <c r="D333" s="16" t="n"/>
      <c r="E333" s="16" t="n"/>
      <c r="F333" s="16" t="n"/>
      <c r="G333" s="16" t="n"/>
      <c r="H333" s="17" t="n"/>
      <c r="I333" s="17" t="n"/>
      <c r="J333" s="16" t="n"/>
      <c r="K333" s="16" t="n"/>
      <c r="L333" s="16" t="n"/>
      <c r="M333" s="17" t="n"/>
      <c r="N333" s="16" t="n"/>
      <c r="O333" s="16" t="n"/>
      <c r="P333" s="16" t="n"/>
      <c r="Q333" s="16" t="n"/>
      <c r="R333" s="18">
        <f>IF(H333="","",IF(I333="",H333+TA_RFI,MIN(I333,H333+TA_RFI)))</f>
        <v/>
      </c>
      <c r="S333" s="15">
        <f>IF(H333="","",IF(M333="",DATADATE,M333)-H333)</f>
        <v/>
      </c>
      <c r="T333" s="15">
        <f>IF(OR(R333="",M333&lt;&gt;""),"",IF(DATADATE&gt;R333,"OVERDUE",""))</f>
        <v/>
      </c>
      <c r="U333" s="15">
        <f>IF(OR(M333="",R333=""),"",IF(M333&lt;=R333,"On time","Late"))</f>
        <v/>
      </c>
      <c r="V333" s="16" t="n"/>
      <c r="W333" s="16" t="n"/>
    </row>
    <row r="334">
      <c r="A334" s="15">
        <f>IF(C334="","",PROJ&amp;"-"&amp;"RFI"&amp;"-"&amp;B334&amp;"-"&amp;TEXT(C334,"0000"))</f>
        <v/>
      </c>
      <c r="B334" s="16" t="n"/>
      <c r="C334" s="16" t="n"/>
      <c r="D334" s="16" t="n"/>
      <c r="E334" s="16" t="n"/>
      <c r="F334" s="16" t="n"/>
      <c r="G334" s="16" t="n"/>
      <c r="H334" s="17" t="n"/>
      <c r="I334" s="17" t="n"/>
      <c r="J334" s="16" t="n"/>
      <c r="K334" s="16" t="n"/>
      <c r="L334" s="16" t="n"/>
      <c r="M334" s="17" t="n"/>
      <c r="N334" s="16" t="n"/>
      <c r="O334" s="16" t="n"/>
      <c r="P334" s="16" t="n"/>
      <c r="Q334" s="16" t="n"/>
      <c r="R334" s="18">
        <f>IF(H334="","",IF(I334="",H334+TA_RFI,MIN(I334,H334+TA_RFI)))</f>
        <v/>
      </c>
      <c r="S334" s="15">
        <f>IF(H334="","",IF(M334="",DATADATE,M334)-H334)</f>
        <v/>
      </c>
      <c r="T334" s="15">
        <f>IF(OR(R334="",M334&lt;&gt;""),"",IF(DATADATE&gt;R334,"OVERDUE",""))</f>
        <v/>
      </c>
      <c r="U334" s="15">
        <f>IF(OR(M334="",R334=""),"",IF(M334&lt;=R334,"On time","Late"))</f>
        <v/>
      </c>
      <c r="V334" s="16" t="n"/>
      <c r="W334" s="16" t="n"/>
    </row>
    <row r="335">
      <c r="A335" s="15">
        <f>IF(C335="","",PROJ&amp;"-"&amp;"RFI"&amp;"-"&amp;B335&amp;"-"&amp;TEXT(C335,"0000"))</f>
        <v/>
      </c>
      <c r="B335" s="16" t="n"/>
      <c r="C335" s="16" t="n"/>
      <c r="D335" s="16" t="n"/>
      <c r="E335" s="16" t="n"/>
      <c r="F335" s="16" t="n"/>
      <c r="G335" s="16" t="n"/>
      <c r="H335" s="17" t="n"/>
      <c r="I335" s="17" t="n"/>
      <c r="J335" s="16" t="n"/>
      <c r="K335" s="16" t="n"/>
      <c r="L335" s="16" t="n"/>
      <c r="M335" s="17" t="n"/>
      <c r="N335" s="16" t="n"/>
      <c r="O335" s="16" t="n"/>
      <c r="P335" s="16" t="n"/>
      <c r="Q335" s="16" t="n"/>
      <c r="R335" s="18">
        <f>IF(H335="","",IF(I335="",H335+TA_RFI,MIN(I335,H335+TA_RFI)))</f>
        <v/>
      </c>
      <c r="S335" s="15">
        <f>IF(H335="","",IF(M335="",DATADATE,M335)-H335)</f>
        <v/>
      </c>
      <c r="T335" s="15">
        <f>IF(OR(R335="",M335&lt;&gt;""),"",IF(DATADATE&gt;R335,"OVERDUE",""))</f>
        <v/>
      </c>
      <c r="U335" s="15">
        <f>IF(OR(M335="",R335=""),"",IF(M335&lt;=R335,"On time","Late"))</f>
        <v/>
      </c>
      <c r="V335" s="16" t="n"/>
      <c r="W335" s="16" t="n"/>
    </row>
    <row r="336">
      <c r="A336" s="15">
        <f>IF(C336="","",PROJ&amp;"-"&amp;"RFI"&amp;"-"&amp;B336&amp;"-"&amp;TEXT(C336,"0000"))</f>
        <v/>
      </c>
      <c r="B336" s="16" t="n"/>
      <c r="C336" s="16" t="n"/>
      <c r="D336" s="16" t="n"/>
      <c r="E336" s="16" t="n"/>
      <c r="F336" s="16" t="n"/>
      <c r="G336" s="16" t="n"/>
      <c r="H336" s="17" t="n"/>
      <c r="I336" s="17" t="n"/>
      <c r="J336" s="16" t="n"/>
      <c r="K336" s="16" t="n"/>
      <c r="L336" s="16" t="n"/>
      <c r="M336" s="17" t="n"/>
      <c r="N336" s="16" t="n"/>
      <c r="O336" s="16" t="n"/>
      <c r="P336" s="16" t="n"/>
      <c r="Q336" s="16" t="n"/>
      <c r="R336" s="18">
        <f>IF(H336="","",IF(I336="",H336+TA_RFI,MIN(I336,H336+TA_RFI)))</f>
        <v/>
      </c>
      <c r="S336" s="15">
        <f>IF(H336="","",IF(M336="",DATADATE,M336)-H336)</f>
        <v/>
      </c>
      <c r="T336" s="15">
        <f>IF(OR(R336="",M336&lt;&gt;""),"",IF(DATADATE&gt;R336,"OVERDUE",""))</f>
        <v/>
      </c>
      <c r="U336" s="15">
        <f>IF(OR(M336="",R336=""),"",IF(M336&lt;=R336,"On time","Late"))</f>
        <v/>
      </c>
      <c r="V336" s="16" t="n"/>
      <c r="W336" s="16" t="n"/>
    </row>
    <row r="337">
      <c r="A337" s="15">
        <f>IF(C337="","",PROJ&amp;"-"&amp;"RFI"&amp;"-"&amp;B337&amp;"-"&amp;TEXT(C337,"0000"))</f>
        <v/>
      </c>
      <c r="B337" s="16" t="n"/>
      <c r="C337" s="16" t="n"/>
      <c r="D337" s="16" t="n"/>
      <c r="E337" s="16" t="n"/>
      <c r="F337" s="16" t="n"/>
      <c r="G337" s="16" t="n"/>
      <c r="H337" s="17" t="n"/>
      <c r="I337" s="17" t="n"/>
      <c r="J337" s="16" t="n"/>
      <c r="K337" s="16" t="n"/>
      <c r="L337" s="16" t="n"/>
      <c r="M337" s="17" t="n"/>
      <c r="N337" s="16" t="n"/>
      <c r="O337" s="16" t="n"/>
      <c r="P337" s="16" t="n"/>
      <c r="Q337" s="16" t="n"/>
      <c r="R337" s="18">
        <f>IF(H337="","",IF(I337="",H337+TA_RFI,MIN(I337,H337+TA_RFI)))</f>
        <v/>
      </c>
      <c r="S337" s="15">
        <f>IF(H337="","",IF(M337="",DATADATE,M337)-H337)</f>
        <v/>
      </c>
      <c r="T337" s="15">
        <f>IF(OR(R337="",M337&lt;&gt;""),"",IF(DATADATE&gt;R337,"OVERDUE",""))</f>
        <v/>
      </c>
      <c r="U337" s="15">
        <f>IF(OR(M337="",R337=""),"",IF(M337&lt;=R337,"On time","Late"))</f>
        <v/>
      </c>
      <c r="V337" s="16" t="n"/>
      <c r="W337" s="16" t="n"/>
    </row>
    <row r="338">
      <c r="A338" s="15">
        <f>IF(C338="","",PROJ&amp;"-"&amp;"RFI"&amp;"-"&amp;B338&amp;"-"&amp;TEXT(C338,"0000"))</f>
        <v/>
      </c>
      <c r="B338" s="16" t="n"/>
      <c r="C338" s="16" t="n"/>
      <c r="D338" s="16" t="n"/>
      <c r="E338" s="16" t="n"/>
      <c r="F338" s="16" t="n"/>
      <c r="G338" s="16" t="n"/>
      <c r="H338" s="17" t="n"/>
      <c r="I338" s="17" t="n"/>
      <c r="J338" s="16" t="n"/>
      <c r="K338" s="16" t="n"/>
      <c r="L338" s="16" t="n"/>
      <c r="M338" s="17" t="n"/>
      <c r="N338" s="16" t="n"/>
      <c r="O338" s="16" t="n"/>
      <c r="P338" s="16" t="n"/>
      <c r="Q338" s="16" t="n"/>
      <c r="R338" s="18">
        <f>IF(H338="","",IF(I338="",H338+TA_RFI,MIN(I338,H338+TA_RFI)))</f>
        <v/>
      </c>
      <c r="S338" s="15">
        <f>IF(H338="","",IF(M338="",DATADATE,M338)-H338)</f>
        <v/>
      </c>
      <c r="T338" s="15">
        <f>IF(OR(R338="",M338&lt;&gt;""),"",IF(DATADATE&gt;R338,"OVERDUE",""))</f>
        <v/>
      </c>
      <c r="U338" s="15">
        <f>IF(OR(M338="",R338=""),"",IF(M338&lt;=R338,"On time","Late"))</f>
        <v/>
      </c>
      <c r="V338" s="16" t="n"/>
      <c r="W338" s="16" t="n"/>
    </row>
    <row r="339">
      <c r="A339" s="15">
        <f>IF(C339="","",PROJ&amp;"-"&amp;"RFI"&amp;"-"&amp;B339&amp;"-"&amp;TEXT(C339,"0000"))</f>
        <v/>
      </c>
      <c r="B339" s="16" t="n"/>
      <c r="C339" s="16" t="n"/>
      <c r="D339" s="16" t="n"/>
      <c r="E339" s="16" t="n"/>
      <c r="F339" s="16" t="n"/>
      <c r="G339" s="16" t="n"/>
      <c r="H339" s="17" t="n"/>
      <c r="I339" s="17" t="n"/>
      <c r="J339" s="16" t="n"/>
      <c r="K339" s="16" t="n"/>
      <c r="L339" s="16" t="n"/>
      <c r="M339" s="17" t="n"/>
      <c r="N339" s="16" t="n"/>
      <c r="O339" s="16" t="n"/>
      <c r="P339" s="16" t="n"/>
      <c r="Q339" s="16" t="n"/>
      <c r="R339" s="18">
        <f>IF(H339="","",IF(I339="",H339+TA_RFI,MIN(I339,H339+TA_RFI)))</f>
        <v/>
      </c>
      <c r="S339" s="15">
        <f>IF(H339="","",IF(M339="",DATADATE,M339)-H339)</f>
        <v/>
      </c>
      <c r="T339" s="15">
        <f>IF(OR(R339="",M339&lt;&gt;""),"",IF(DATADATE&gt;R339,"OVERDUE",""))</f>
        <v/>
      </c>
      <c r="U339" s="15">
        <f>IF(OR(M339="",R339=""),"",IF(M339&lt;=R339,"On time","Late"))</f>
        <v/>
      </c>
      <c r="V339" s="16" t="n"/>
      <c r="W339" s="16" t="n"/>
    </row>
    <row r="340">
      <c r="A340" s="15">
        <f>IF(C340="","",PROJ&amp;"-"&amp;"RFI"&amp;"-"&amp;B340&amp;"-"&amp;TEXT(C340,"0000"))</f>
        <v/>
      </c>
      <c r="B340" s="16" t="n"/>
      <c r="C340" s="16" t="n"/>
      <c r="D340" s="16" t="n"/>
      <c r="E340" s="16" t="n"/>
      <c r="F340" s="16" t="n"/>
      <c r="G340" s="16" t="n"/>
      <c r="H340" s="17" t="n"/>
      <c r="I340" s="17" t="n"/>
      <c r="J340" s="16" t="n"/>
      <c r="K340" s="16" t="n"/>
      <c r="L340" s="16" t="n"/>
      <c r="M340" s="17" t="n"/>
      <c r="N340" s="16" t="n"/>
      <c r="O340" s="16" t="n"/>
      <c r="P340" s="16" t="n"/>
      <c r="Q340" s="16" t="n"/>
      <c r="R340" s="18">
        <f>IF(H340="","",IF(I340="",H340+TA_RFI,MIN(I340,H340+TA_RFI)))</f>
        <v/>
      </c>
      <c r="S340" s="15">
        <f>IF(H340="","",IF(M340="",DATADATE,M340)-H340)</f>
        <v/>
      </c>
      <c r="T340" s="15">
        <f>IF(OR(R340="",M340&lt;&gt;""),"",IF(DATADATE&gt;R340,"OVERDUE",""))</f>
        <v/>
      </c>
      <c r="U340" s="15">
        <f>IF(OR(M340="",R340=""),"",IF(M340&lt;=R340,"On time","Late"))</f>
        <v/>
      </c>
      <c r="V340" s="16" t="n"/>
      <c r="W340" s="16" t="n"/>
    </row>
    <row r="341">
      <c r="A341" s="15">
        <f>IF(C341="","",PROJ&amp;"-"&amp;"RFI"&amp;"-"&amp;B341&amp;"-"&amp;TEXT(C341,"0000"))</f>
        <v/>
      </c>
      <c r="B341" s="16" t="n"/>
      <c r="C341" s="16" t="n"/>
      <c r="D341" s="16" t="n"/>
      <c r="E341" s="16" t="n"/>
      <c r="F341" s="16" t="n"/>
      <c r="G341" s="16" t="n"/>
      <c r="H341" s="17" t="n"/>
      <c r="I341" s="17" t="n"/>
      <c r="J341" s="16" t="n"/>
      <c r="K341" s="16" t="n"/>
      <c r="L341" s="16" t="n"/>
      <c r="M341" s="17" t="n"/>
      <c r="N341" s="16" t="n"/>
      <c r="O341" s="16" t="n"/>
      <c r="P341" s="16" t="n"/>
      <c r="Q341" s="16" t="n"/>
      <c r="R341" s="18">
        <f>IF(H341="","",IF(I341="",H341+TA_RFI,MIN(I341,H341+TA_RFI)))</f>
        <v/>
      </c>
      <c r="S341" s="15">
        <f>IF(H341="","",IF(M341="",DATADATE,M341)-H341)</f>
        <v/>
      </c>
      <c r="T341" s="15">
        <f>IF(OR(R341="",M341&lt;&gt;""),"",IF(DATADATE&gt;R341,"OVERDUE",""))</f>
        <v/>
      </c>
      <c r="U341" s="15">
        <f>IF(OR(M341="",R341=""),"",IF(M341&lt;=R341,"On time","Late"))</f>
        <v/>
      </c>
      <c r="V341" s="16" t="n"/>
      <c r="W341" s="16" t="n"/>
    </row>
    <row r="342">
      <c r="A342" s="15">
        <f>IF(C342="","",PROJ&amp;"-"&amp;"RFI"&amp;"-"&amp;B342&amp;"-"&amp;TEXT(C342,"0000"))</f>
        <v/>
      </c>
      <c r="B342" s="16" t="n"/>
      <c r="C342" s="16" t="n"/>
      <c r="D342" s="16" t="n"/>
      <c r="E342" s="16" t="n"/>
      <c r="F342" s="16" t="n"/>
      <c r="G342" s="16" t="n"/>
      <c r="H342" s="17" t="n"/>
      <c r="I342" s="17" t="n"/>
      <c r="J342" s="16" t="n"/>
      <c r="K342" s="16" t="n"/>
      <c r="L342" s="16" t="n"/>
      <c r="M342" s="17" t="n"/>
      <c r="N342" s="16" t="n"/>
      <c r="O342" s="16" t="n"/>
      <c r="P342" s="16" t="n"/>
      <c r="Q342" s="16" t="n"/>
      <c r="R342" s="18">
        <f>IF(H342="","",IF(I342="",H342+TA_RFI,MIN(I342,H342+TA_RFI)))</f>
        <v/>
      </c>
      <c r="S342" s="15">
        <f>IF(H342="","",IF(M342="",DATADATE,M342)-H342)</f>
        <v/>
      </c>
      <c r="T342" s="15">
        <f>IF(OR(R342="",M342&lt;&gt;""),"",IF(DATADATE&gt;R342,"OVERDUE",""))</f>
        <v/>
      </c>
      <c r="U342" s="15">
        <f>IF(OR(M342="",R342=""),"",IF(M342&lt;=R342,"On time","Late"))</f>
        <v/>
      </c>
      <c r="V342" s="16" t="n"/>
      <c r="W342" s="16" t="n"/>
    </row>
    <row r="343">
      <c r="A343" s="15">
        <f>IF(C343="","",PROJ&amp;"-"&amp;"RFI"&amp;"-"&amp;B343&amp;"-"&amp;TEXT(C343,"0000"))</f>
        <v/>
      </c>
      <c r="B343" s="16" t="n"/>
      <c r="C343" s="16" t="n"/>
      <c r="D343" s="16" t="n"/>
      <c r="E343" s="16" t="n"/>
      <c r="F343" s="16" t="n"/>
      <c r="G343" s="16" t="n"/>
      <c r="H343" s="17" t="n"/>
      <c r="I343" s="17" t="n"/>
      <c r="J343" s="16" t="n"/>
      <c r="K343" s="16" t="n"/>
      <c r="L343" s="16" t="n"/>
      <c r="M343" s="17" t="n"/>
      <c r="N343" s="16" t="n"/>
      <c r="O343" s="16" t="n"/>
      <c r="P343" s="16" t="n"/>
      <c r="Q343" s="16" t="n"/>
      <c r="R343" s="18">
        <f>IF(H343="","",IF(I343="",H343+TA_RFI,MIN(I343,H343+TA_RFI)))</f>
        <v/>
      </c>
      <c r="S343" s="15">
        <f>IF(H343="","",IF(M343="",DATADATE,M343)-H343)</f>
        <v/>
      </c>
      <c r="T343" s="15">
        <f>IF(OR(R343="",M343&lt;&gt;""),"",IF(DATADATE&gt;R343,"OVERDUE",""))</f>
        <v/>
      </c>
      <c r="U343" s="15">
        <f>IF(OR(M343="",R343=""),"",IF(M343&lt;=R343,"On time","Late"))</f>
        <v/>
      </c>
      <c r="V343" s="16" t="n"/>
      <c r="W343" s="16" t="n"/>
    </row>
    <row r="344">
      <c r="A344" s="15">
        <f>IF(C344="","",PROJ&amp;"-"&amp;"RFI"&amp;"-"&amp;B344&amp;"-"&amp;TEXT(C344,"0000"))</f>
        <v/>
      </c>
      <c r="B344" s="16" t="n"/>
      <c r="C344" s="16" t="n"/>
      <c r="D344" s="16" t="n"/>
      <c r="E344" s="16" t="n"/>
      <c r="F344" s="16" t="n"/>
      <c r="G344" s="16" t="n"/>
      <c r="H344" s="17" t="n"/>
      <c r="I344" s="17" t="n"/>
      <c r="J344" s="16" t="n"/>
      <c r="K344" s="16" t="n"/>
      <c r="L344" s="16" t="n"/>
      <c r="M344" s="17" t="n"/>
      <c r="N344" s="16" t="n"/>
      <c r="O344" s="16" t="n"/>
      <c r="P344" s="16" t="n"/>
      <c r="Q344" s="16" t="n"/>
      <c r="R344" s="18">
        <f>IF(H344="","",IF(I344="",H344+TA_RFI,MIN(I344,H344+TA_RFI)))</f>
        <v/>
      </c>
      <c r="S344" s="15">
        <f>IF(H344="","",IF(M344="",DATADATE,M344)-H344)</f>
        <v/>
      </c>
      <c r="T344" s="15">
        <f>IF(OR(R344="",M344&lt;&gt;""),"",IF(DATADATE&gt;R344,"OVERDUE",""))</f>
        <v/>
      </c>
      <c r="U344" s="15">
        <f>IF(OR(M344="",R344=""),"",IF(M344&lt;=R344,"On time","Late"))</f>
        <v/>
      </c>
      <c r="V344" s="16" t="n"/>
      <c r="W344" s="16" t="n"/>
    </row>
    <row r="345">
      <c r="A345" s="15">
        <f>IF(C345="","",PROJ&amp;"-"&amp;"RFI"&amp;"-"&amp;B345&amp;"-"&amp;TEXT(C345,"0000"))</f>
        <v/>
      </c>
      <c r="B345" s="16" t="n"/>
      <c r="C345" s="16" t="n"/>
      <c r="D345" s="16" t="n"/>
      <c r="E345" s="16" t="n"/>
      <c r="F345" s="16" t="n"/>
      <c r="G345" s="16" t="n"/>
      <c r="H345" s="17" t="n"/>
      <c r="I345" s="17" t="n"/>
      <c r="J345" s="16" t="n"/>
      <c r="K345" s="16" t="n"/>
      <c r="L345" s="16" t="n"/>
      <c r="M345" s="17" t="n"/>
      <c r="N345" s="16" t="n"/>
      <c r="O345" s="16" t="n"/>
      <c r="P345" s="16" t="n"/>
      <c r="Q345" s="16" t="n"/>
      <c r="R345" s="18">
        <f>IF(H345="","",IF(I345="",H345+TA_RFI,MIN(I345,H345+TA_RFI)))</f>
        <v/>
      </c>
      <c r="S345" s="15">
        <f>IF(H345="","",IF(M345="",DATADATE,M345)-H345)</f>
        <v/>
      </c>
      <c r="T345" s="15">
        <f>IF(OR(R345="",M345&lt;&gt;""),"",IF(DATADATE&gt;R345,"OVERDUE",""))</f>
        <v/>
      </c>
      <c r="U345" s="15">
        <f>IF(OR(M345="",R345=""),"",IF(M345&lt;=R345,"On time","Late"))</f>
        <v/>
      </c>
      <c r="V345" s="16" t="n"/>
      <c r="W345" s="16" t="n"/>
    </row>
    <row r="346">
      <c r="A346" s="15">
        <f>IF(C346="","",PROJ&amp;"-"&amp;"RFI"&amp;"-"&amp;B346&amp;"-"&amp;TEXT(C346,"0000"))</f>
        <v/>
      </c>
      <c r="B346" s="16" t="n"/>
      <c r="C346" s="16" t="n"/>
      <c r="D346" s="16" t="n"/>
      <c r="E346" s="16" t="n"/>
      <c r="F346" s="16" t="n"/>
      <c r="G346" s="16" t="n"/>
      <c r="H346" s="17" t="n"/>
      <c r="I346" s="17" t="n"/>
      <c r="J346" s="16" t="n"/>
      <c r="K346" s="16" t="n"/>
      <c r="L346" s="16" t="n"/>
      <c r="M346" s="17" t="n"/>
      <c r="N346" s="16" t="n"/>
      <c r="O346" s="16" t="n"/>
      <c r="P346" s="16" t="n"/>
      <c r="Q346" s="16" t="n"/>
      <c r="R346" s="18">
        <f>IF(H346="","",IF(I346="",H346+TA_RFI,MIN(I346,H346+TA_RFI)))</f>
        <v/>
      </c>
      <c r="S346" s="15">
        <f>IF(H346="","",IF(M346="",DATADATE,M346)-H346)</f>
        <v/>
      </c>
      <c r="T346" s="15">
        <f>IF(OR(R346="",M346&lt;&gt;""),"",IF(DATADATE&gt;R346,"OVERDUE",""))</f>
        <v/>
      </c>
      <c r="U346" s="15">
        <f>IF(OR(M346="",R346=""),"",IF(M346&lt;=R346,"On time","Late"))</f>
        <v/>
      </c>
      <c r="V346" s="16" t="n"/>
      <c r="W346" s="16" t="n"/>
    </row>
    <row r="347">
      <c r="A347" s="15">
        <f>IF(C347="","",PROJ&amp;"-"&amp;"RFI"&amp;"-"&amp;B347&amp;"-"&amp;TEXT(C347,"0000"))</f>
        <v/>
      </c>
      <c r="B347" s="16" t="n"/>
      <c r="C347" s="16" t="n"/>
      <c r="D347" s="16" t="n"/>
      <c r="E347" s="16" t="n"/>
      <c r="F347" s="16" t="n"/>
      <c r="G347" s="16" t="n"/>
      <c r="H347" s="17" t="n"/>
      <c r="I347" s="17" t="n"/>
      <c r="J347" s="16" t="n"/>
      <c r="K347" s="16" t="n"/>
      <c r="L347" s="16" t="n"/>
      <c r="M347" s="17" t="n"/>
      <c r="N347" s="16" t="n"/>
      <c r="O347" s="16" t="n"/>
      <c r="P347" s="16" t="n"/>
      <c r="Q347" s="16" t="n"/>
      <c r="R347" s="18">
        <f>IF(H347="","",IF(I347="",H347+TA_RFI,MIN(I347,H347+TA_RFI)))</f>
        <v/>
      </c>
      <c r="S347" s="15">
        <f>IF(H347="","",IF(M347="",DATADATE,M347)-H347)</f>
        <v/>
      </c>
      <c r="T347" s="15">
        <f>IF(OR(R347="",M347&lt;&gt;""),"",IF(DATADATE&gt;R347,"OVERDUE",""))</f>
        <v/>
      </c>
      <c r="U347" s="15">
        <f>IF(OR(M347="",R347=""),"",IF(M347&lt;=R347,"On time","Late"))</f>
        <v/>
      </c>
      <c r="V347" s="16" t="n"/>
      <c r="W347" s="16" t="n"/>
    </row>
    <row r="348">
      <c r="A348" s="15">
        <f>IF(C348="","",PROJ&amp;"-"&amp;"RFI"&amp;"-"&amp;B348&amp;"-"&amp;TEXT(C348,"0000"))</f>
        <v/>
      </c>
      <c r="B348" s="16" t="n"/>
      <c r="C348" s="16" t="n"/>
      <c r="D348" s="16" t="n"/>
      <c r="E348" s="16" t="n"/>
      <c r="F348" s="16" t="n"/>
      <c r="G348" s="16" t="n"/>
      <c r="H348" s="17" t="n"/>
      <c r="I348" s="17" t="n"/>
      <c r="J348" s="16" t="n"/>
      <c r="K348" s="16" t="n"/>
      <c r="L348" s="16" t="n"/>
      <c r="M348" s="17" t="n"/>
      <c r="N348" s="16" t="n"/>
      <c r="O348" s="16" t="n"/>
      <c r="P348" s="16" t="n"/>
      <c r="Q348" s="16" t="n"/>
      <c r="R348" s="18">
        <f>IF(H348="","",IF(I348="",H348+TA_RFI,MIN(I348,H348+TA_RFI)))</f>
        <v/>
      </c>
      <c r="S348" s="15">
        <f>IF(H348="","",IF(M348="",DATADATE,M348)-H348)</f>
        <v/>
      </c>
      <c r="T348" s="15">
        <f>IF(OR(R348="",M348&lt;&gt;""),"",IF(DATADATE&gt;R348,"OVERDUE",""))</f>
        <v/>
      </c>
      <c r="U348" s="15">
        <f>IF(OR(M348="",R348=""),"",IF(M348&lt;=R348,"On time","Late"))</f>
        <v/>
      </c>
      <c r="V348" s="16" t="n"/>
      <c r="W348" s="16" t="n"/>
    </row>
    <row r="349">
      <c r="A349" s="15">
        <f>IF(C349="","",PROJ&amp;"-"&amp;"RFI"&amp;"-"&amp;B349&amp;"-"&amp;TEXT(C349,"0000"))</f>
        <v/>
      </c>
      <c r="B349" s="16" t="n"/>
      <c r="C349" s="16" t="n"/>
      <c r="D349" s="16" t="n"/>
      <c r="E349" s="16" t="n"/>
      <c r="F349" s="16" t="n"/>
      <c r="G349" s="16" t="n"/>
      <c r="H349" s="17" t="n"/>
      <c r="I349" s="17" t="n"/>
      <c r="J349" s="16" t="n"/>
      <c r="K349" s="16" t="n"/>
      <c r="L349" s="16" t="n"/>
      <c r="M349" s="17" t="n"/>
      <c r="N349" s="16" t="n"/>
      <c r="O349" s="16" t="n"/>
      <c r="P349" s="16" t="n"/>
      <c r="Q349" s="16" t="n"/>
      <c r="R349" s="18">
        <f>IF(H349="","",IF(I349="",H349+TA_RFI,MIN(I349,H349+TA_RFI)))</f>
        <v/>
      </c>
      <c r="S349" s="15">
        <f>IF(H349="","",IF(M349="",DATADATE,M349)-H349)</f>
        <v/>
      </c>
      <c r="T349" s="15">
        <f>IF(OR(R349="",M349&lt;&gt;""),"",IF(DATADATE&gt;R349,"OVERDUE",""))</f>
        <v/>
      </c>
      <c r="U349" s="15">
        <f>IF(OR(M349="",R349=""),"",IF(M349&lt;=R349,"On time","Late"))</f>
        <v/>
      </c>
      <c r="V349" s="16" t="n"/>
      <c r="W349" s="16" t="n"/>
    </row>
    <row r="350">
      <c r="A350" s="15">
        <f>IF(C350="","",PROJ&amp;"-"&amp;"RFI"&amp;"-"&amp;B350&amp;"-"&amp;TEXT(C350,"0000"))</f>
        <v/>
      </c>
      <c r="B350" s="16" t="n"/>
      <c r="C350" s="16" t="n"/>
      <c r="D350" s="16" t="n"/>
      <c r="E350" s="16" t="n"/>
      <c r="F350" s="16" t="n"/>
      <c r="G350" s="16" t="n"/>
      <c r="H350" s="17" t="n"/>
      <c r="I350" s="17" t="n"/>
      <c r="J350" s="16" t="n"/>
      <c r="K350" s="16" t="n"/>
      <c r="L350" s="16" t="n"/>
      <c r="M350" s="17" t="n"/>
      <c r="N350" s="16" t="n"/>
      <c r="O350" s="16" t="n"/>
      <c r="P350" s="16" t="n"/>
      <c r="Q350" s="16" t="n"/>
      <c r="R350" s="18">
        <f>IF(H350="","",IF(I350="",H350+TA_RFI,MIN(I350,H350+TA_RFI)))</f>
        <v/>
      </c>
      <c r="S350" s="15">
        <f>IF(H350="","",IF(M350="",DATADATE,M350)-H350)</f>
        <v/>
      </c>
      <c r="T350" s="15">
        <f>IF(OR(R350="",M350&lt;&gt;""),"",IF(DATADATE&gt;R350,"OVERDUE",""))</f>
        <v/>
      </c>
      <c r="U350" s="15">
        <f>IF(OR(M350="",R350=""),"",IF(M350&lt;=R350,"On time","Late"))</f>
        <v/>
      </c>
      <c r="V350" s="16" t="n"/>
      <c r="W350" s="16" t="n"/>
    </row>
    <row r="351">
      <c r="A351" s="15">
        <f>IF(C351="","",PROJ&amp;"-"&amp;"RFI"&amp;"-"&amp;B351&amp;"-"&amp;TEXT(C351,"0000"))</f>
        <v/>
      </c>
      <c r="B351" s="16" t="n"/>
      <c r="C351" s="16" t="n"/>
      <c r="D351" s="16" t="n"/>
      <c r="E351" s="16" t="n"/>
      <c r="F351" s="16" t="n"/>
      <c r="G351" s="16" t="n"/>
      <c r="H351" s="17" t="n"/>
      <c r="I351" s="17" t="n"/>
      <c r="J351" s="16" t="n"/>
      <c r="K351" s="16" t="n"/>
      <c r="L351" s="16" t="n"/>
      <c r="M351" s="17" t="n"/>
      <c r="N351" s="16" t="n"/>
      <c r="O351" s="16" t="n"/>
      <c r="P351" s="16" t="n"/>
      <c r="Q351" s="16" t="n"/>
      <c r="R351" s="18">
        <f>IF(H351="","",IF(I351="",H351+TA_RFI,MIN(I351,H351+TA_RFI)))</f>
        <v/>
      </c>
      <c r="S351" s="15">
        <f>IF(H351="","",IF(M351="",DATADATE,M351)-H351)</f>
        <v/>
      </c>
      <c r="T351" s="15">
        <f>IF(OR(R351="",M351&lt;&gt;""),"",IF(DATADATE&gt;R351,"OVERDUE",""))</f>
        <v/>
      </c>
      <c r="U351" s="15">
        <f>IF(OR(M351="",R351=""),"",IF(M351&lt;=R351,"On time","Late"))</f>
        <v/>
      </c>
      <c r="V351" s="16" t="n"/>
      <c r="W351" s="16" t="n"/>
    </row>
    <row r="352">
      <c r="A352" s="15">
        <f>IF(C352="","",PROJ&amp;"-"&amp;"RFI"&amp;"-"&amp;B352&amp;"-"&amp;TEXT(C352,"0000"))</f>
        <v/>
      </c>
      <c r="B352" s="16" t="n"/>
      <c r="C352" s="16" t="n"/>
      <c r="D352" s="16" t="n"/>
      <c r="E352" s="16" t="n"/>
      <c r="F352" s="16" t="n"/>
      <c r="G352" s="16" t="n"/>
      <c r="H352" s="17" t="n"/>
      <c r="I352" s="17" t="n"/>
      <c r="J352" s="16" t="n"/>
      <c r="K352" s="16" t="n"/>
      <c r="L352" s="16" t="n"/>
      <c r="M352" s="17" t="n"/>
      <c r="N352" s="16" t="n"/>
      <c r="O352" s="16" t="n"/>
      <c r="P352" s="16" t="n"/>
      <c r="Q352" s="16" t="n"/>
      <c r="R352" s="18">
        <f>IF(H352="","",IF(I352="",H352+TA_RFI,MIN(I352,H352+TA_RFI)))</f>
        <v/>
      </c>
      <c r="S352" s="15">
        <f>IF(H352="","",IF(M352="",DATADATE,M352)-H352)</f>
        <v/>
      </c>
      <c r="T352" s="15">
        <f>IF(OR(R352="",M352&lt;&gt;""),"",IF(DATADATE&gt;R352,"OVERDUE",""))</f>
        <v/>
      </c>
      <c r="U352" s="15">
        <f>IF(OR(M352="",R352=""),"",IF(M352&lt;=R352,"On time","Late"))</f>
        <v/>
      </c>
      <c r="V352" s="16" t="n"/>
      <c r="W352" s="16" t="n"/>
    </row>
    <row r="353">
      <c r="A353" s="15">
        <f>IF(C353="","",PROJ&amp;"-"&amp;"RFI"&amp;"-"&amp;B353&amp;"-"&amp;TEXT(C353,"0000"))</f>
        <v/>
      </c>
      <c r="B353" s="16" t="n"/>
      <c r="C353" s="16" t="n"/>
      <c r="D353" s="16" t="n"/>
      <c r="E353" s="16" t="n"/>
      <c r="F353" s="16" t="n"/>
      <c r="G353" s="16" t="n"/>
      <c r="H353" s="17" t="n"/>
      <c r="I353" s="17" t="n"/>
      <c r="J353" s="16" t="n"/>
      <c r="K353" s="16" t="n"/>
      <c r="L353" s="16" t="n"/>
      <c r="M353" s="17" t="n"/>
      <c r="N353" s="16" t="n"/>
      <c r="O353" s="16" t="n"/>
      <c r="P353" s="16" t="n"/>
      <c r="Q353" s="16" t="n"/>
      <c r="R353" s="18">
        <f>IF(H353="","",IF(I353="",H353+TA_RFI,MIN(I353,H353+TA_RFI)))</f>
        <v/>
      </c>
      <c r="S353" s="15">
        <f>IF(H353="","",IF(M353="",DATADATE,M353)-H353)</f>
        <v/>
      </c>
      <c r="T353" s="15">
        <f>IF(OR(R353="",M353&lt;&gt;""),"",IF(DATADATE&gt;R353,"OVERDUE",""))</f>
        <v/>
      </c>
      <c r="U353" s="15">
        <f>IF(OR(M353="",R353=""),"",IF(M353&lt;=R353,"On time","Late"))</f>
        <v/>
      </c>
      <c r="V353" s="16" t="n"/>
      <c r="W353" s="16" t="n"/>
    </row>
    <row r="354">
      <c r="A354" s="15">
        <f>IF(C354="","",PROJ&amp;"-"&amp;"RFI"&amp;"-"&amp;B354&amp;"-"&amp;TEXT(C354,"0000"))</f>
        <v/>
      </c>
      <c r="B354" s="16" t="n"/>
      <c r="C354" s="16" t="n"/>
      <c r="D354" s="16" t="n"/>
      <c r="E354" s="16" t="n"/>
      <c r="F354" s="16" t="n"/>
      <c r="G354" s="16" t="n"/>
      <c r="H354" s="17" t="n"/>
      <c r="I354" s="17" t="n"/>
      <c r="J354" s="16" t="n"/>
      <c r="K354" s="16" t="n"/>
      <c r="L354" s="16" t="n"/>
      <c r="M354" s="17" t="n"/>
      <c r="N354" s="16" t="n"/>
      <c r="O354" s="16" t="n"/>
      <c r="P354" s="16" t="n"/>
      <c r="Q354" s="16" t="n"/>
      <c r="R354" s="18">
        <f>IF(H354="","",IF(I354="",H354+TA_RFI,MIN(I354,H354+TA_RFI)))</f>
        <v/>
      </c>
      <c r="S354" s="15">
        <f>IF(H354="","",IF(M354="",DATADATE,M354)-H354)</f>
        <v/>
      </c>
      <c r="T354" s="15">
        <f>IF(OR(R354="",M354&lt;&gt;""),"",IF(DATADATE&gt;R354,"OVERDUE",""))</f>
        <v/>
      </c>
      <c r="U354" s="15">
        <f>IF(OR(M354="",R354=""),"",IF(M354&lt;=R354,"On time","Late"))</f>
        <v/>
      </c>
      <c r="V354" s="16" t="n"/>
      <c r="W354" s="16" t="n"/>
    </row>
    <row r="355">
      <c r="A355" s="15">
        <f>IF(C355="","",PROJ&amp;"-"&amp;"RFI"&amp;"-"&amp;B355&amp;"-"&amp;TEXT(C355,"0000"))</f>
        <v/>
      </c>
      <c r="B355" s="16" t="n"/>
      <c r="C355" s="16" t="n"/>
      <c r="D355" s="16" t="n"/>
      <c r="E355" s="16" t="n"/>
      <c r="F355" s="16" t="n"/>
      <c r="G355" s="16" t="n"/>
      <c r="H355" s="17" t="n"/>
      <c r="I355" s="17" t="n"/>
      <c r="J355" s="16" t="n"/>
      <c r="K355" s="16" t="n"/>
      <c r="L355" s="16" t="n"/>
      <c r="M355" s="17" t="n"/>
      <c r="N355" s="16" t="n"/>
      <c r="O355" s="16" t="n"/>
      <c r="P355" s="16" t="n"/>
      <c r="Q355" s="16" t="n"/>
      <c r="R355" s="18">
        <f>IF(H355="","",IF(I355="",H355+TA_RFI,MIN(I355,H355+TA_RFI)))</f>
        <v/>
      </c>
      <c r="S355" s="15">
        <f>IF(H355="","",IF(M355="",DATADATE,M355)-H355)</f>
        <v/>
      </c>
      <c r="T355" s="15">
        <f>IF(OR(R355="",M355&lt;&gt;""),"",IF(DATADATE&gt;R355,"OVERDUE",""))</f>
        <v/>
      </c>
      <c r="U355" s="15">
        <f>IF(OR(M355="",R355=""),"",IF(M355&lt;=R355,"On time","Late"))</f>
        <v/>
      </c>
      <c r="V355" s="16" t="n"/>
      <c r="W355" s="16" t="n"/>
    </row>
    <row r="356">
      <c r="A356" s="15">
        <f>IF(C356="","",PROJ&amp;"-"&amp;"RFI"&amp;"-"&amp;B356&amp;"-"&amp;TEXT(C356,"0000"))</f>
        <v/>
      </c>
      <c r="B356" s="16" t="n"/>
      <c r="C356" s="16" t="n"/>
      <c r="D356" s="16" t="n"/>
      <c r="E356" s="16" t="n"/>
      <c r="F356" s="16" t="n"/>
      <c r="G356" s="16" t="n"/>
      <c r="H356" s="17" t="n"/>
      <c r="I356" s="17" t="n"/>
      <c r="J356" s="16" t="n"/>
      <c r="K356" s="16" t="n"/>
      <c r="L356" s="16" t="n"/>
      <c r="M356" s="17" t="n"/>
      <c r="N356" s="16" t="n"/>
      <c r="O356" s="16" t="n"/>
      <c r="P356" s="16" t="n"/>
      <c r="Q356" s="16" t="n"/>
      <c r="R356" s="18">
        <f>IF(H356="","",IF(I356="",H356+TA_RFI,MIN(I356,H356+TA_RFI)))</f>
        <v/>
      </c>
      <c r="S356" s="15">
        <f>IF(H356="","",IF(M356="",DATADATE,M356)-H356)</f>
        <v/>
      </c>
      <c r="T356" s="15">
        <f>IF(OR(R356="",M356&lt;&gt;""),"",IF(DATADATE&gt;R356,"OVERDUE",""))</f>
        <v/>
      </c>
      <c r="U356" s="15">
        <f>IF(OR(M356="",R356=""),"",IF(M356&lt;=R356,"On time","Late"))</f>
        <v/>
      </c>
      <c r="V356" s="16" t="n"/>
      <c r="W356" s="16" t="n"/>
    </row>
    <row r="357">
      <c r="A357" s="15">
        <f>IF(C357="","",PROJ&amp;"-"&amp;"RFI"&amp;"-"&amp;B357&amp;"-"&amp;TEXT(C357,"0000"))</f>
        <v/>
      </c>
      <c r="B357" s="16" t="n"/>
      <c r="C357" s="16" t="n"/>
      <c r="D357" s="16" t="n"/>
      <c r="E357" s="16" t="n"/>
      <c r="F357" s="16" t="n"/>
      <c r="G357" s="16" t="n"/>
      <c r="H357" s="17" t="n"/>
      <c r="I357" s="17" t="n"/>
      <c r="J357" s="16" t="n"/>
      <c r="K357" s="16" t="n"/>
      <c r="L357" s="16" t="n"/>
      <c r="M357" s="17" t="n"/>
      <c r="N357" s="16" t="n"/>
      <c r="O357" s="16" t="n"/>
      <c r="P357" s="16" t="n"/>
      <c r="Q357" s="16" t="n"/>
      <c r="R357" s="18">
        <f>IF(H357="","",IF(I357="",H357+TA_RFI,MIN(I357,H357+TA_RFI)))</f>
        <v/>
      </c>
      <c r="S357" s="15">
        <f>IF(H357="","",IF(M357="",DATADATE,M357)-H357)</f>
        <v/>
      </c>
      <c r="T357" s="15">
        <f>IF(OR(R357="",M357&lt;&gt;""),"",IF(DATADATE&gt;R357,"OVERDUE",""))</f>
        <v/>
      </c>
      <c r="U357" s="15">
        <f>IF(OR(M357="",R357=""),"",IF(M357&lt;=R357,"On time","Late"))</f>
        <v/>
      </c>
      <c r="V357" s="16" t="n"/>
      <c r="W357" s="16" t="n"/>
    </row>
    <row r="358">
      <c r="A358" s="15">
        <f>IF(C358="","",PROJ&amp;"-"&amp;"RFI"&amp;"-"&amp;B358&amp;"-"&amp;TEXT(C358,"0000"))</f>
        <v/>
      </c>
      <c r="B358" s="16" t="n"/>
      <c r="C358" s="16" t="n"/>
      <c r="D358" s="16" t="n"/>
      <c r="E358" s="16" t="n"/>
      <c r="F358" s="16" t="n"/>
      <c r="G358" s="16" t="n"/>
      <c r="H358" s="17" t="n"/>
      <c r="I358" s="17" t="n"/>
      <c r="J358" s="16" t="n"/>
      <c r="K358" s="16" t="n"/>
      <c r="L358" s="16" t="n"/>
      <c r="M358" s="17" t="n"/>
      <c r="N358" s="16" t="n"/>
      <c r="O358" s="16" t="n"/>
      <c r="P358" s="16" t="n"/>
      <c r="Q358" s="16" t="n"/>
      <c r="R358" s="18">
        <f>IF(H358="","",IF(I358="",H358+TA_RFI,MIN(I358,H358+TA_RFI)))</f>
        <v/>
      </c>
      <c r="S358" s="15">
        <f>IF(H358="","",IF(M358="",DATADATE,M358)-H358)</f>
        <v/>
      </c>
      <c r="T358" s="15">
        <f>IF(OR(R358="",M358&lt;&gt;""),"",IF(DATADATE&gt;R358,"OVERDUE",""))</f>
        <v/>
      </c>
      <c r="U358" s="15">
        <f>IF(OR(M358="",R358=""),"",IF(M358&lt;=R358,"On time","Late"))</f>
        <v/>
      </c>
      <c r="V358" s="16" t="n"/>
      <c r="W358" s="16" t="n"/>
    </row>
    <row r="359">
      <c r="A359" s="15">
        <f>IF(C359="","",PROJ&amp;"-"&amp;"RFI"&amp;"-"&amp;B359&amp;"-"&amp;TEXT(C359,"0000"))</f>
        <v/>
      </c>
      <c r="B359" s="16" t="n"/>
      <c r="C359" s="16" t="n"/>
      <c r="D359" s="16" t="n"/>
      <c r="E359" s="16" t="n"/>
      <c r="F359" s="16" t="n"/>
      <c r="G359" s="16" t="n"/>
      <c r="H359" s="17" t="n"/>
      <c r="I359" s="17" t="n"/>
      <c r="J359" s="16" t="n"/>
      <c r="K359" s="16" t="n"/>
      <c r="L359" s="16" t="n"/>
      <c r="M359" s="17" t="n"/>
      <c r="N359" s="16" t="n"/>
      <c r="O359" s="16" t="n"/>
      <c r="P359" s="16" t="n"/>
      <c r="Q359" s="16" t="n"/>
      <c r="R359" s="18">
        <f>IF(H359="","",IF(I359="",H359+TA_RFI,MIN(I359,H359+TA_RFI)))</f>
        <v/>
      </c>
      <c r="S359" s="15">
        <f>IF(H359="","",IF(M359="",DATADATE,M359)-H359)</f>
        <v/>
      </c>
      <c r="T359" s="15">
        <f>IF(OR(R359="",M359&lt;&gt;""),"",IF(DATADATE&gt;R359,"OVERDUE",""))</f>
        <v/>
      </c>
      <c r="U359" s="15">
        <f>IF(OR(M359="",R359=""),"",IF(M359&lt;=R359,"On time","Late"))</f>
        <v/>
      </c>
      <c r="V359" s="16" t="n"/>
      <c r="W359" s="16" t="n"/>
    </row>
    <row r="360">
      <c r="A360" s="15">
        <f>IF(C360="","",PROJ&amp;"-"&amp;"RFI"&amp;"-"&amp;B360&amp;"-"&amp;TEXT(C360,"0000"))</f>
        <v/>
      </c>
      <c r="B360" s="16" t="n"/>
      <c r="C360" s="16" t="n"/>
      <c r="D360" s="16" t="n"/>
      <c r="E360" s="16" t="n"/>
      <c r="F360" s="16" t="n"/>
      <c r="G360" s="16" t="n"/>
      <c r="H360" s="17" t="n"/>
      <c r="I360" s="17" t="n"/>
      <c r="J360" s="16" t="n"/>
      <c r="K360" s="16" t="n"/>
      <c r="L360" s="16" t="n"/>
      <c r="M360" s="17" t="n"/>
      <c r="N360" s="16" t="n"/>
      <c r="O360" s="16" t="n"/>
      <c r="P360" s="16" t="n"/>
      <c r="Q360" s="16" t="n"/>
      <c r="R360" s="18">
        <f>IF(H360="","",IF(I360="",H360+TA_RFI,MIN(I360,H360+TA_RFI)))</f>
        <v/>
      </c>
      <c r="S360" s="15">
        <f>IF(H360="","",IF(M360="",DATADATE,M360)-H360)</f>
        <v/>
      </c>
      <c r="T360" s="15">
        <f>IF(OR(R360="",M360&lt;&gt;""),"",IF(DATADATE&gt;R360,"OVERDUE",""))</f>
        <v/>
      </c>
      <c r="U360" s="15">
        <f>IF(OR(M360="",R360=""),"",IF(M360&lt;=R360,"On time","Late"))</f>
        <v/>
      </c>
      <c r="V360" s="16" t="n"/>
      <c r="W360" s="16" t="n"/>
    </row>
    <row r="361">
      <c r="A361" s="15">
        <f>IF(C361="","",PROJ&amp;"-"&amp;"RFI"&amp;"-"&amp;B361&amp;"-"&amp;TEXT(C361,"0000"))</f>
        <v/>
      </c>
      <c r="B361" s="16" t="n"/>
      <c r="C361" s="16" t="n"/>
      <c r="D361" s="16" t="n"/>
      <c r="E361" s="16" t="n"/>
      <c r="F361" s="16" t="n"/>
      <c r="G361" s="16" t="n"/>
      <c r="H361" s="17" t="n"/>
      <c r="I361" s="17" t="n"/>
      <c r="J361" s="16" t="n"/>
      <c r="K361" s="16" t="n"/>
      <c r="L361" s="16" t="n"/>
      <c r="M361" s="17" t="n"/>
      <c r="N361" s="16" t="n"/>
      <c r="O361" s="16" t="n"/>
      <c r="P361" s="16" t="n"/>
      <c r="Q361" s="16" t="n"/>
      <c r="R361" s="18">
        <f>IF(H361="","",IF(I361="",H361+TA_RFI,MIN(I361,H361+TA_RFI)))</f>
        <v/>
      </c>
      <c r="S361" s="15">
        <f>IF(H361="","",IF(M361="",DATADATE,M361)-H361)</f>
        <v/>
      </c>
      <c r="T361" s="15">
        <f>IF(OR(R361="",M361&lt;&gt;""),"",IF(DATADATE&gt;R361,"OVERDUE",""))</f>
        <v/>
      </c>
      <c r="U361" s="15">
        <f>IF(OR(M361="",R361=""),"",IF(M361&lt;=R361,"On time","Late"))</f>
        <v/>
      </c>
      <c r="V361" s="16" t="n"/>
      <c r="W361" s="16" t="n"/>
    </row>
    <row r="362">
      <c r="A362" s="15">
        <f>IF(C362="","",PROJ&amp;"-"&amp;"RFI"&amp;"-"&amp;B362&amp;"-"&amp;TEXT(C362,"0000"))</f>
        <v/>
      </c>
      <c r="B362" s="16" t="n"/>
      <c r="C362" s="16" t="n"/>
      <c r="D362" s="16" t="n"/>
      <c r="E362" s="16" t="n"/>
      <c r="F362" s="16" t="n"/>
      <c r="G362" s="16" t="n"/>
      <c r="H362" s="17" t="n"/>
      <c r="I362" s="17" t="n"/>
      <c r="J362" s="16" t="n"/>
      <c r="K362" s="16" t="n"/>
      <c r="L362" s="16" t="n"/>
      <c r="M362" s="17" t="n"/>
      <c r="N362" s="16" t="n"/>
      <c r="O362" s="16" t="n"/>
      <c r="P362" s="16" t="n"/>
      <c r="Q362" s="16" t="n"/>
      <c r="R362" s="18">
        <f>IF(H362="","",IF(I362="",H362+TA_RFI,MIN(I362,H362+TA_RFI)))</f>
        <v/>
      </c>
      <c r="S362" s="15">
        <f>IF(H362="","",IF(M362="",DATADATE,M362)-H362)</f>
        <v/>
      </c>
      <c r="T362" s="15">
        <f>IF(OR(R362="",M362&lt;&gt;""),"",IF(DATADATE&gt;R362,"OVERDUE",""))</f>
        <v/>
      </c>
      <c r="U362" s="15">
        <f>IF(OR(M362="",R362=""),"",IF(M362&lt;=R362,"On time","Late"))</f>
        <v/>
      </c>
      <c r="V362" s="16" t="n"/>
      <c r="W362" s="16" t="n"/>
    </row>
    <row r="363">
      <c r="A363" s="15">
        <f>IF(C363="","",PROJ&amp;"-"&amp;"RFI"&amp;"-"&amp;B363&amp;"-"&amp;TEXT(C363,"0000"))</f>
        <v/>
      </c>
      <c r="B363" s="16" t="n"/>
      <c r="C363" s="16" t="n"/>
      <c r="D363" s="16" t="n"/>
      <c r="E363" s="16" t="n"/>
      <c r="F363" s="16" t="n"/>
      <c r="G363" s="16" t="n"/>
      <c r="H363" s="17" t="n"/>
      <c r="I363" s="17" t="n"/>
      <c r="J363" s="16" t="n"/>
      <c r="K363" s="16" t="n"/>
      <c r="L363" s="16" t="n"/>
      <c r="M363" s="17" t="n"/>
      <c r="N363" s="16" t="n"/>
      <c r="O363" s="16" t="n"/>
      <c r="P363" s="16" t="n"/>
      <c r="Q363" s="16" t="n"/>
      <c r="R363" s="18">
        <f>IF(H363="","",IF(I363="",H363+TA_RFI,MIN(I363,H363+TA_RFI)))</f>
        <v/>
      </c>
      <c r="S363" s="15">
        <f>IF(H363="","",IF(M363="",DATADATE,M363)-H363)</f>
        <v/>
      </c>
      <c r="T363" s="15">
        <f>IF(OR(R363="",M363&lt;&gt;""),"",IF(DATADATE&gt;R363,"OVERDUE",""))</f>
        <v/>
      </c>
      <c r="U363" s="15">
        <f>IF(OR(M363="",R363=""),"",IF(M363&lt;=R363,"On time","Late"))</f>
        <v/>
      </c>
      <c r="V363" s="16" t="n"/>
      <c r="W363" s="16" t="n"/>
    </row>
    <row r="364">
      <c r="A364" s="15">
        <f>IF(C364="","",PROJ&amp;"-"&amp;"RFI"&amp;"-"&amp;B364&amp;"-"&amp;TEXT(C364,"0000"))</f>
        <v/>
      </c>
      <c r="B364" s="16" t="n"/>
      <c r="C364" s="16" t="n"/>
      <c r="D364" s="16" t="n"/>
      <c r="E364" s="16" t="n"/>
      <c r="F364" s="16" t="n"/>
      <c r="G364" s="16" t="n"/>
      <c r="H364" s="17" t="n"/>
      <c r="I364" s="17" t="n"/>
      <c r="J364" s="16" t="n"/>
      <c r="K364" s="16" t="n"/>
      <c r="L364" s="16" t="n"/>
      <c r="M364" s="17" t="n"/>
      <c r="N364" s="16" t="n"/>
      <c r="O364" s="16" t="n"/>
      <c r="P364" s="16" t="n"/>
      <c r="Q364" s="16" t="n"/>
      <c r="R364" s="18">
        <f>IF(H364="","",IF(I364="",H364+TA_RFI,MIN(I364,H364+TA_RFI)))</f>
        <v/>
      </c>
      <c r="S364" s="15">
        <f>IF(H364="","",IF(M364="",DATADATE,M364)-H364)</f>
        <v/>
      </c>
      <c r="T364" s="15">
        <f>IF(OR(R364="",M364&lt;&gt;""),"",IF(DATADATE&gt;R364,"OVERDUE",""))</f>
        <v/>
      </c>
      <c r="U364" s="15">
        <f>IF(OR(M364="",R364=""),"",IF(M364&lt;=R364,"On time","Late"))</f>
        <v/>
      </c>
      <c r="V364" s="16" t="n"/>
      <c r="W364" s="16" t="n"/>
    </row>
    <row r="365">
      <c r="A365" s="15">
        <f>IF(C365="","",PROJ&amp;"-"&amp;"RFI"&amp;"-"&amp;B365&amp;"-"&amp;TEXT(C365,"0000"))</f>
        <v/>
      </c>
      <c r="B365" s="16" t="n"/>
      <c r="C365" s="16" t="n"/>
      <c r="D365" s="16" t="n"/>
      <c r="E365" s="16" t="n"/>
      <c r="F365" s="16" t="n"/>
      <c r="G365" s="16" t="n"/>
      <c r="H365" s="17" t="n"/>
      <c r="I365" s="17" t="n"/>
      <c r="J365" s="16" t="n"/>
      <c r="K365" s="16" t="n"/>
      <c r="L365" s="16" t="n"/>
      <c r="M365" s="17" t="n"/>
      <c r="N365" s="16" t="n"/>
      <c r="O365" s="16" t="n"/>
      <c r="P365" s="16" t="n"/>
      <c r="Q365" s="16" t="n"/>
      <c r="R365" s="18">
        <f>IF(H365="","",IF(I365="",H365+TA_RFI,MIN(I365,H365+TA_RFI)))</f>
        <v/>
      </c>
      <c r="S365" s="15">
        <f>IF(H365="","",IF(M365="",DATADATE,M365)-H365)</f>
        <v/>
      </c>
      <c r="T365" s="15">
        <f>IF(OR(R365="",M365&lt;&gt;""),"",IF(DATADATE&gt;R365,"OVERDUE",""))</f>
        <v/>
      </c>
      <c r="U365" s="15">
        <f>IF(OR(M365="",R365=""),"",IF(M365&lt;=R365,"On time","Late"))</f>
        <v/>
      </c>
      <c r="V365" s="16" t="n"/>
      <c r="W365" s="16" t="n"/>
    </row>
    <row r="366">
      <c r="A366" s="15">
        <f>IF(C366="","",PROJ&amp;"-"&amp;"RFI"&amp;"-"&amp;B366&amp;"-"&amp;TEXT(C366,"0000"))</f>
        <v/>
      </c>
      <c r="B366" s="16" t="n"/>
      <c r="C366" s="16" t="n"/>
      <c r="D366" s="16" t="n"/>
      <c r="E366" s="16" t="n"/>
      <c r="F366" s="16" t="n"/>
      <c r="G366" s="16" t="n"/>
      <c r="H366" s="17" t="n"/>
      <c r="I366" s="17" t="n"/>
      <c r="J366" s="16" t="n"/>
      <c r="K366" s="16" t="n"/>
      <c r="L366" s="16" t="n"/>
      <c r="M366" s="17" t="n"/>
      <c r="N366" s="16" t="n"/>
      <c r="O366" s="16" t="n"/>
      <c r="P366" s="16" t="n"/>
      <c r="Q366" s="16" t="n"/>
      <c r="R366" s="18">
        <f>IF(H366="","",IF(I366="",H366+TA_RFI,MIN(I366,H366+TA_RFI)))</f>
        <v/>
      </c>
      <c r="S366" s="15">
        <f>IF(H366="","",IF(M366="",DATADATE,M366)-H366)</f>
        <v/>
      </c>
      <c r="T366" s="15">
        <f>IF(OR(R366="",M366&lt;&gt;""),"",IF(DATADATE&gt;R366,"OVERDUE",""))</f>
        <v/>
      </c>
      <c r="U366" s="15">
        <f>IF(OR(M366="",R366=""),"",IF(M366&lt;=R366,"On time","Late"))</f>
        <v/>
      </c>
      <c r="V366" s="16" t="n"/>
      <c r="W366" s="16" t="n"/>
    </row>
    <row r="367">
      <c r="A367" s="15">
        <f>IF(C367="","",PROJ&amp;"-"&amp;"RFI"&amp;"-"&amp;B367&amp;"-"&amp;TEXT(C367,"0000"))</f>
        <v/>
      </c>
      <c r="B367" s="16" t="n"/>
      <c r="C367" s="16" t="n"/>
      <c r="D367" s="16" t="n"/>
      <c r="E367" s="16" t="n"/>
      <c r="F367" s="16" t="n"/>
      <c r="G367" s="16" t="n"/>
      <c r="H367" s="17" t="n"/>
      <c r="I367" s="17" t="n"/>
      <c r="J367" s="16" t="n"/>
      <c r="K367" s="16" t="n"/>
      <c r="L367" s="16" t="n"/>
      <c r="M367" s="17" t="n"/>
      <c r="N367" s="16" t="n"/>
      <c r="O367" s="16" t="n"/>
      <c r="P367" s="16" t="n"/>
      <c r="Q367" s="16" t="n"/>
      <c r="R367" s="18">
        <f>IF(H367="","",IF(I367="",H367+TA_RFI,MIN(I367,H367+TA_RFI)))</f>
        <v/>
      </c>
      <c r="S367" s="15">
        <f>IF(H367="","",IF(M367="",DATADATE,M367)-H367)</f>
        <v/>
      </c>
      <c r="T367" s="15">
        <f>IF(OR(R367="",M367&lt;&gt;""),"",IF(DATADATE&gt;R367,"OVERDUE",""))</f>
        <v/>
      </c>
      <c r="U367" s="15">
        <f>IF(OR(M367="",R367=""),"",IF(M367&lt;=R367,"On time","Late"))</f>
        <v/>
      </c>
      <c r="V367" s="16" t="n"/>
      <c r="W367" s="16" t="n"/>
    </row>
    <row r="368">
      <c r="A368" s="15">
        <f>IF(C368="","",PROJ&amp;"-"&amp;"RFI"&amp;"-"&amp;B368&amp;"-"&amp;TEXT(C368,"0000"))</f>
        <v/>
      </c>
      <c r="B368" s="16" t="n"/>
      <c r="C368" s="16" t="n"/>
      <c r="D368" s="16" t="n"/>
      <c r="E368" s="16" t="n"/>
      <c r="F368" s="16" t="n"/>
      <c r="G368" s="16" t="n"/>
      <c r="H368" s="17" t="n"/>
      <c r="I368" s="17" t="n"/>
      <c r="J368" s="16" t="n"/>
      <c r="K368" s="16" t="n"/>
      <c r="L368" s="16" t="n"/>
      <c r="M368" s="17" t="n"/>
      <c r="N368" s="16" t="n"/>
      <c r="O368" s="16" t="n"/>
      <c r="P368" s="16" t="n"/>
      <c r="Q368" s="16" t="n"/>
      <c r="R368" s="18">
        <f>IF(H368="","",IF(I368="",H368+TA_RFI,MIN(I368,H368+TA_RFI)))</f>
        <v/>
      </c>
      <c r="S368" s="15">
        <f>IF(H368="","",IF(M368="",DATADATE,M368)-H368)</f>
        <v/>
      </c>
      <c r="T368" s="15">
        <f>IF(OR(R368="",M368&lt;&gt;""),"",IF(DATADATE&gt;R368,"OVERDUE",""))</f>
        <v/>
      </c>
      <c r="U368" s="15">
        <f>IF(OR(M368="",R368=""),"",IF(M368&lt;=R368,"On time","Late"))</f>
        <v/>
      </c>
      <c r="V368" s="16" t="n"/>
      <c r="W368" s="16" t="n"/>
    </row>
    <row r="369">
      <c r="A369" s="15">
        <f>IF(C369="","",PROJ&amp;"-"&amp;"RFI"&amp;"-"&amp;B369&amp;"-"&amp;TEXT(C369,"0000"))</f>
        <v/>
      </c>
      <c r="B369" s="16" t="n"/>
      <c r="C369" s="16" t="n"/>
      <c r="D369" s="16" t="n"/>
      <c r="E369" s="16" t="n"/>
      <c r="F369" s="16" t="n"/>
      <c r="G369" s="16" t="n"/>
      <c r="H369" s="17" t="n"/>
      <c r="I369" s="17" t="n"/>
      <c r="J369" s="16" t="n"/>
      <c r="K369" s="16" t="n"/>
      <c r="L369" s="16" t="n"/>
      <c r="M369" s="17" t="n"/>
      <c r="N369" s="16" t="n"/>
      <c r="O369" s="16" t="n"/>
      <c r="P369" s="16" t="n"/>
      <c r="Q369" s="16" t="n"/>
      <c r="R369" s="18">
        <f>IF(H369="","",IF(I369="",H369+TA_RFI,MIN(I369,H369+TA_RFI)))</f>
        <v/>
      </c>
      <c r="S369" s="15">
        <f>IF(H369="","",IF(M369="",DATADATE,M369)-H369)</f>
        <v/>
      </c>
      <c r="T369" s="15">
        <f>IF(OR(R369="",M369&lt;&gt;""),"",IF(DATADATE&gt;R369,"OVERDUE",""))</f>
        <v/>
      </c>
      <c r="U369" s="15">
        <f>IF(OR(M369="",R369=""),"",IF(M369&lt;=R369,"On time","Late"))</f>
        <v/>
      </c>
      <c r="V369" s="16" t="n"/>
      <c r="W369" s="16" t="n"/>
    </row>
    <row r="370">
      <c r="A370" s="15">
        <f>IF(C370="","",PROJ&amp;"-"&amp;"RFI"&amp;"-"&amp;B370&amp;"-"&amp;TEXT(C370,"0000"))</f>
        <v/>
      </c>
      <c r="B370" s="16" t="n"/>
      <c r="C370" s="16" t="n"/>
      <c r="D370" s="16" t="n"/>
      <c r="E370" s="16" t="n"/>
      <c r="F370" s="16" t="n"/>
      <c r="G370" s="16" t="n"/>
      <c r="H370" s="17" t="n"/>
      <c r="I370" s="17" t="n"/>
      <c r="J370" s="16" t="n"/>
      <c r="K370" s="16" t="n"/>
      <c r="L370" s="16" t="n"/>
      <c r="M370" s="17" t="n"/>
      <c r="N370" s="16" t="n"/>
      <c r="O370" s="16" t="n"/>
      <c r="P370" s="16" t="n"/>
      <c r="Q370" s="16" t="n"/>
      <c r="R370" s="18">
        <f>IF(H370="","",IF(I370="",H370+TA_RFI,MIN(I370,H370+TA_RFI)))</f>
        <v/>
      </c>
      <c r="S370" s="15">
        <f>IF(H370="","",IF(M370="",DATADATE,M370)-H370)</f>
        <v/>
      </c>
      <c r="T370" s="15">
        <f>IF(OR(R370="",M370&lt;&gt;""),"",IF(DATADATE&gt;R370,"OVERDUE",""))</f>
        <v/>
      </c>
      <c r="U370" s="15">
        <f>IF(OR(M370="",R370=""),"",IF(M370&lt;=R370,"On time","Late"))</f>
        <v/>
      </c>
      <c r="V370" s="16" t="n"/>
      <c r="W370" s="16" t="n"/>
    </row>
    <row r="371">
      <c r="A371" s="15">
        <f>IF(C371="","",PROJ&amp;"-"&amp;"RFI"&amp;"-"&amp;B371&amp;"-"&amp;TEXT(C371,"0000"))</f>
        <v/>
      </c>
      <c r="B371" s="16" t="n"/>
      <c r="C371" s="16" t="n"/>
      <c r="D371" s="16" t="n"/>
      <c r="E371" s="16" t="n"/>
      <c r="F371" s="16" t="n"/>
      <c r="G371" s="16" t="n"/>
      <c r="H371" s="17" t="n"/>
      <c r="I371" s="17" t="n"/>
      <c r="J371" s="16" t="n"/>
      <c r="K371" s="16" t="n"/>
      <c r="L371" s="16" t="n"/>
      <c r="M371" s="17" t="n"/>
      <c r="N371" s="16" t="n"/>
      <c r="O371" s="16" t="n"/>
      <c r="P371" s="16" t="n"/>
      <c r="Q371" s="16" t="n"/>
      <c r="R371" s="18">
        <f>IF(H371="","",IF(I371="",H371+TA_RFI,MIN(I371,H371+TA_RFI)))</f>
        <v/>
      </c>
      <c r="S371" s="15">
        <f>IF(H371="","",IF(M371="",DATADATE,M371)-H371)</f>
        <v/>
      </c>
      <c r="T371" s="15">
        <f>IF(OR(R371="",M371&lt;&gt;""),"",IF(DATADATE&gt;R371,"OVERDUE",""))</f>
        <v/>
      </c>
      <c r="U371" s="15">
        <f>IF(OR(M371="",R371=""),"",IF(M371&lt;=R371,"On time","Late"))</f>
        <v/>
      </c>
      <c r="V371" s="16" t="n"/>
      <c r="W371" s="16" t="n"/>
    </row>
    <row r="372">
      <c r="A372" s="15">
        <f>IF(C372="","",PROJ&amp;"-"&amp;"RFI"&amp;"-"&amp;B372&amp;"-"&amp;TEXT(C372,"0000"))</f>
        <v/>
      </c>
      <c r="B372" s="16" t="n"/>
      <c r="C372" s="16" t="n"/>
      <c r="D372" s="16" t="n"/>
      <c r="E372" s="16" t="n"/>
      <c r="F372" s="16" t="n"/>
      <c r="G372" s="16" t="n"/>
      <c r="H372" s="17" t="n"/>
      <c r="I372" s="17" t="n"/>
      <c r="J372" s="16" t="n"/>
      <c r="K372" s="16" t="n"/>
      <c r="L372" s="16" t="n"/>
      <c r="M372" s="17" t="n"/>
      <c r="N372" s="16" t="n"/>
      <c r="O372" s="16" t="n"/>
      <c r="P372" s="16" t="n"/>
      <c r="Q372" s="16" t="n"/>
      <c r="R372" s="18">
        <f>IF(H372="","",IF(I372="",H372+TA_RFI,MIN(I372,H372+TA_RFI)))</f>
        <v/>
      </c>
      <c r="S372" s="15">
        <f>IF(H372="","",IF(M372="",DATADATE,M372)-H372)</f>
        <v/>
      </c>
      <c r="T372" s="15">
        <f>IF(OR(R372="",M372&lt;&gt;""),"",IF(DATADATE&gt;R372,"OVERDUE",""))</f>
        <v/>
      </c>
      <c r="U372" s="15">
        <f>IF(OR(M372="",R372=""),"",IF(M372&lt;=R372,"On time","Late"))</f>
        <v/>
      </c>
      <c r="V372" s="16" t="n"/>
      <c r="W372" s="16" t="n"/>
    </row>
    <row r="373">
      <c r="A373" s="15">
        <f>IF(C373="","",PROJ&amp;"-"&amp;"RFI"&amp;"-"&amp;B373&amp;"-"&amp;TEXT(C373,"0000"))</f>
        <v/>
      </c>
      <c r="B373" s="16" t="n"/>
      <c r="C373" s="16" t="n"/>
      <c r="D373" s="16" t="n"/>
      <c r="E373" s="16" t="n"/>
      <c r="F373" s="16" t="n"/>
      <c r="G373" s="16" t="n"/>
      <c r="H373" s="17" t="n"/>
      <c r="I373" s="17" t="n"/>
      <c r="J373" s="16" t="n"/>
      <c r="K373" s="16" t="n"/>
      <c r="L373" s="16" t="n"/>
      <c r="M373" s="17" t="n"/>
      <c r="N373" s="16" t="n"/>
      <c r="O373" s="16" t="n"/>
      <c r="P373" s="16" t="n"/>
      <c r="Q373" s="16" t="n"/>
      <c r="R373" s="18">
        <f>IF(H373="","",IF(I373="",H373+TA_RFI,MIN(I373,H373+TA_RFI)))</f>
        <v/>
      </c>
      <c r="S373" s="15">
        <f>IF(H373="","",IF(M373="",DATADATE,M373)-H373)</f>
        <v/>
      </c>
      <c r="T373" s="15">
        <f>IF(OR(R373="",M373&lt;&gt;""),"",IF(DATADATE&gt;R373,"OVERDUE",""))</f>
        <v/>
      </c>
      <c r="U373" s="15">
        <f>IF(OR(M373="",R373=""),"",IF(M373&lt;=R373,"On time","Late"))</f>
        <v/>
      </c>
      <c r="V373" s="16" t="n"/>
      <c r="W373" s="16" t="n"/>
    </row>
    <row r="374">
      <c r="A374" s="15">
        <f>IF(C374="","",PROJ&amp;"-"&amp;"RFI"&amp;"-"&amp;B374&amp;"-"&amp;TEXT(C374,"0000"))</f>
        <v/>
      </c>
      <c r="B374" s="16" t="n"/>
      <c r="C374" s="16" t="n"/>
      <c r="D374" s="16" t="n"/>
      <c r="E374" s="16" t="n"/>
      <c r="F374" s="16" t="n"/>
      <c r="G374" s="16" t="n"/>
      <c r="H374" s="17" t="n"/>
      <c r="I374" s="17" t="n"/>
      <c r="J374" s="16" t="n"/>
      <c r="K374" s="16" t="n"/>
      <c r="L374" s="16" t="n"/>
      <c r="M374" s="17" t="n"/>
      <c r="N374" s="16" t="n"/>
      <c r="O374" s="16" t="n"/>
      <c r="P374" s="16" t="n"/>
      <c r="Q374" s="16" t="n"/>
      <c r="R374" s="18">
        <f>IF(H374="","",IF(I374="",H374+TA_RFI,MIN(I374,H374+TA_RFI)))</f>
        <v/>
      </c>
      <c r="S374" s="15">
        <f>IF(H374="","",IF(M374="",DATADATE,M374)-H374)</f>
        <v/>
      </c>
      <c r="T374" s="15">
        <f>IF(OR(R374="",M374&lt;&gt;""),"",IF(DATADATE&gt;R374,"OVERDUE",""))</f>
        <v/>
      </c>
      <c r="U374" s="15">
        <f>IF(OR(M374="",R374=""),"",IF(M374&lt;=R374,"On time","Late"))</f>
        <v/>
      </c>
      <c r="V374" s="16" t="n"/>
      <c r="W374" s="16" t="n"/>
    </row>
    <row r="375">
      <c r="A375" s="15">
        <f>IF(C375="","",PROJ&amp;"-"&amp;"RFI"&amp;"-"&amp;B375&amp;"-"&amp;TEXT(C375,"0000"))</f>
        <v/>
      </c>
      <c r="B375" s="16" t="n"/>
      <c r="C375" s="16" t="n"/>
      <c r="D375" s="16" t="n"/>
      <c r="E375" s="16" t="n"/>
      <c r="F375" s="16" t="n"/>
      <c r="G375" s="16" t="n"/>
      <c r="H375" s="17" t="n"/>
      <c r="I375" s="17" t="n"/>
      <c r="J375" s="16" t="n"/>
      <c r="K375" s="16" t="n"/>
      <c r="L375" s="16" t="n"/>
      <c r="M375" s="17" t="n"/>
      <c r="N375" s="16" t="n"/>
      <c r="O375" s="16" t="n"/>
      <c r="P375" s="16" t="n"/>
      <c r="Q375" s="16" t="n"/>
      <c r="R375" s="18">
        <f>IF(H375="","",IF(I375="",H375+TA_RFI,MIN(I375,H375+TA_RFI)))</f>
        <v/>
      </c>
      <c r="S375" s="15">
        <f>IF(H375="","",IF(M375="",DATADATE,M375)-H375)</f>
        <v/>
      </c>
      <c r="T375" s="15">
        <f>IF(OR(R375="",M375&lt;&gt;""),"",IF(DATADATE&gt;R375,"OVERDUE",""))</f>
        <v/>
      </c>
      <c r="U375" s="15">
        <f>IF(OR(M375="",R375=""),"",IF(M375&lt;=R375,"On time","Late"))</f>
        <v/>
      </c>
      <c r="V375" s="16" t="n"/>
      <c r="W375" s="16" t="n"/>
    </row>
    <row r="376">
      <c r="A376" s="15">
        <f>IF(C376="","",PROJ&amp;"-"&amp;"RFI"&amp;"-"&amp;B376&amp;"-"&amp;TEXT(C376,"0000"))</f>
        <v/>
      </c>
      <c r="B376" s="16" t="n"/>
      <c r="C376" s="16" t="n"/>
      <c r="D376" s="16" t="n"/>
      <c r="E376" s="16" t="n"/>
      <c r="F376" s="16" t="n"/>
      <c r="G376" s="16" t="n"/>
      <c r="H376" s="17" t="n"/>
      <c r="I376" s="17" t="n"/>
      <c r="J376" s="16" t="n"/>
      <c r="K376" s="16" t="n"/>
      <c r="L376" s="16" t="n"/>
      <c r="M376" s="17" t="n"/>
      <c r="N376" s="16" t="n"/>
      <c r="O376" s="16" t="n"/>
      <c r="P376" s="16" t="n"/>
      <c r="Q376" s="16" t="n"/>
      <c r="R376" s="18">
        <f>IF(H376="","",IF(I376="",H376+TA_RFI,MIN(I376,H376+TA_RFI)))</f>
        <v/>
      </c>
      <c r="S376" s="15">
        <f>IF(H376="","",IF(M376="",DATADATE,M376)-H376)</f>
        <v/>
      </c>
      <c r="T376" s="15">
        <f>IF(OR(R376="",M376&lt;&gt;""),"",IF(DATADATE&gt;R376,"OVERDUE",""))</f>
        <v/>
      </c>
      <c r="U376" s="15">
        <f>IF(OR(M376="",R376=""),"",IF(M376&lt;=R376,"On time","Late"))</f>
        <v/>
      </c>
      <c r="V376" s="16" t="n"/>
      <c r="W376" s="16" t="n"/>
    </row>
    <row r="377">
      <c r="A377" s="15">
        <f>IF(C377="","",PROJ&amp;"-"&amp;"RFI"&amp;"-"&amp;B377&amp;"-"&amp;TEXT(C377,"0000"))</f>
        <v/>
      </c>
      <c r="B377" s="16" t="n"/>
      <c r="C377" s="16" t="n"/>
      <c r="D377" s="16" t="n"/>
      <c r="E377" s="16" t="n"/>
      <c r="F377" s="16" t="n"/>
      <c r="G377" s="16" t="n"/>
      <c r="H377" s="17" t="n"/>
      <c r="I377" s="17" t="n"/>
      <c r="J377" s="16" t="n"/>
      <c r="K377" s="16" t="n"/>
      <c r="L377" s="16" t="n"/>
      <c r="M377" s="17" t="n"/>
      <c r="N377" s="16" t="n"/>
      <c r="O377" s="16" t="n"/>
      <c r="P377" s="16" t="n"/>
      <c r="Q377" s="16" t="n"/>
      <c r="R377" s="18">
        <f>IF(H377="","",IF(I377="",H377+TA_RFI,MIN(I377,H377+TA_RFI)))</f>
        <v/>
      </c>
      <c r="S377" s="15">
        <f>IF(H377="","",IF(M377="",DATADATE,M377)-H377)</f>
        <v/>
      </c>
      <c r="T377" s="15">
        <f>IF(OR(R377="",M377&lt;&gt;""),"",IF(DATADATE&gt;R377,"OVERDUE",""))</f>
        <v/>
      </c>
      <c r="U377" s="15">
        <f>IF(OR(M377="",R377=""),"",IF(M377&lt;=R377,"On time","Late"))</f>
        <v/>
      </c>
      <c r="V377" s="16" t="n"/>
      <c r="W377" s="16" t="n"/>
    </row>
    <row r="378">
      <c r="A378" s="15">
        <f>IF(C378="","",PROJ&amp;"-"&amp;"RFI"&amp;"-"&amp;B378&amp;"-"&amp;TEXT(C378,"0000"))</f>
        <v/>
      </c>
      <c r="B378" s="16" t="n"/>
      <c r="C378" s="16" t="n"/>
      <c r="D378" s="16" t="n"/>
      <c r="E378" s="16" t="n"/>
      <c r="F378" s="16" t="n"/>
      <c r="G378" s="16" t="n"/>
      <c r="H378" s="17" t="n"/>
      <c r="I378" s="17" t="n"/>
      <c r="J378" s="16" t="n"/>
      <c r="K378" s="16" t="n"/>
      <c r="L378" s="16" t="n"/>
      <c r="M378" s="17" t="n"/>
      <c r="N378" s="16" t="n"/>
      <c r="O378" s="16" t="n"/>
      <c r="P378" s="16" t="n"/>
      <c r="Q378" s="16" t="n"/>
      <c r="R378" s="18">
        <f>IF(H378="","",IF(I378="",H378+TA_RFI,MIN(I378,H378+TA_RFI)))</f>
        <v/>
      </c>
      <c r="S378" s="15">
        <f>IF(H378="","",IF(M378="",DATADATE,M378)-H378)</f>
        <v/>
      </c>
      <c r="T378" s="15">
        <f>IF(OR(R378="",M378&lt;&gt;""),"",IF(DATADATE&gt;R378,"OVERDUE",""))</f>
        <v/>
      </c>
      <c r="U378" s="15">
        <f>IF(OR(M378="",R378=""),"",IF(M378&lt;=R378,"On time","Late"))</f>
        <v/>
      </c>
      <c r="V378" s="16" t="n"/>
      <c r="W378" s="16" t="n"/>
    </row>
    <row r="379">
      <c r="A379" s="15">
        <f>IF(C379="","",PROJ&amp;"-"&amp;"RFI"&amp;"-"&amp;B379&amp;"-"&amp;TEXT(C379,"0000"))</f>
        <v/>
      </c>
      <c r="B379" s="16" t="n"/>
      <c r="C379" s="16" t="n"/>
      <c r="D379" s="16" t="n"/>
      <c r="E379" s="16" t="n"/>
      <c r="F379" s="16" t="n"/>
      <c r="G379" s="16" t="n"/>
      <c r="H379" s="17" t="n"/>
      <c r="I379" s="17" t="n"/>
      <c r="J379" s="16" t="n"/>
      <c r="K379" s="16" t="n"/>
      <c r="L379" s="16" t="n"/>
      <c r="M379" s="17" t="n"/>
      <c r="N379" s="16" t="n"/>
      <c r="O379" s="16" t="n"/>
      <c r="P379" s="16" t="n"/>
      <c r="Q379" s="16" t="n"/>
      <c r="R379" s="18">
        <f>IF(H379="","",IF(I379="",H379+TA_RFI,MIN(I379,H379+TA_RFI)))</f>
        <v/>
      </c>
      <c r="S379" s="15">
        <f>IF(H379="","",IF(M379="",DATADATE,M379)-H379)</f>
        <v/>
      </c>
      <c r="T379" s="15">
        <f>IF(OR(R379="",M379&lt;&gt;""),"",IF(DATADATE&gt;R379,"OVERDUE",""))</f>
        <v/>
      </c>
      <c r="U379" s="15">
        <f>IF(OR(M379="",R379=""),"",IF(M379&lt;=R379,"On time","Late"))</f>
        <v/>
      </c>
      <c r="V379" s="16" t="n"/>
      <c r="W379" s="16" t="n"/>
    </row>
    <row r="380">
      <c r="A380" s="15">
        <f>IF(C380="","",PROJ&amp;"-"&amp;"RFI"&amp;"-"&amp;B380&amp;"-"&amp;TEXT(C380,"0000"))</f>
        <v/>
      </c>
      <c r="B380" s="16" t="n"/>
      <c r="C380" s="16" t="n"/>
      <c r="D380" s="16" t="n"/>
      <c r="E380" s="16" t="n"/>
      <c r="F380" s="16" t="n"/>
      <c r="G380" s="16" t="n"/>
      <c r="H380" s="17" t="n"/>
      <c r="I380" s="17" t="n"/>
      <c r="J380" s="16" t="n"/>
      <c r="K380" s="16" t="n"/>
      <c r="L380" s="16" t="n"/>
      <c r="M380" s="17" t="n"/>
      <c r="N380" s="16" t="n"/>
      <c r="O380" s="16" t="n"/>
      <c r="P380" s="16" t="n"/>
      <c r="Q380" s="16" t="n"/>
      <c r="R380" s="18">
        <f>IF(H380="","",IF(I380="",H380+TA_RFI,MIN(I380,H380+TA_RFI)))</f>
        <v/>
      </c>
      <c r="S380" s="15">
        <f>IF(H380="","",IF(M380="",DATADATE,M380)-H380)</f>
        <v/>
      </c>
      <c r="T380" s="15">
        <f>IF(OR(R380="",M380&lt;&gt;""),"",IF(DATADATE&gt;R380,"OVERDUE",""))</f>
        <v/>
      </c>
      <c r="U380" s="15">
        <f>IF(OR(M380="",R380=""),"",IF(M380&lt;=R380,"On time","Late"))</f>
        <v/>
      </c>
      <c r="V380" s="16" t="n"/>
      <c r="W380" s="16" t="n"/>
    </row>
    <row r="381">
      <c r="A381" s="15">
        <f>IF(C381="","",PROJ&amp;"-"&amp;"RFI"&amp;"-"&amp;B381&amp;"-"&amp;TEXT(C381,"0000"))</f>
        <v/>
      </c>
      <c r="B381" s="16" t="n"/>
      <c r="C381" s="16" t="n"/>
      <c r="D381" s="16" t="n"/>
      <c r="E381" s="16" t="n"/>
      <c r="F381" s="16" t="n"/>
      <c r="G381" s="16" t="n"/>
      <c r="H381" s="17" t="n"/>
      <c r="I381" s="17" t="n"/>
      <c r="J381" s="16" t="n"/>
      <c r="K381" s="16" t="n"/>
      <c r="L381" s="16" t="n"/>
      <c r="M381" s="17" t="n"/>
      <c r="N381" s="16" t="n"/>
      <c r="O381" s="16" t="n"/>
      <c r="P381" s="16" t="n"/>
      <c r="Q381" s="16" t="n"/>
      <c r="R381" s="18">
        <f>IF(H381="","",IF(I381="",H381+TA_RFI,MIN(I381,H381+TA_RFI)))</f>
        <v/>
      </c>
      <c r="S381" s="15">
        <f>IF(H381="","",IF(M381="",DATADATE,M381)-H381)</f>
        <v/>
      </c>
      <c r="T381" s="15">
        <f>IF(OR(R381="",M381&lt;&gt;""),"",IF(DATADATE&gt;R381,"OVERDUE",""))</f>
        <v/>
      </c>
      <c r="U381" s="15">
        <f>IF(OR(M381="",R381=""),"",IF(M381&lt;=R381,"On time","Late"))</f>
        <v/>
      </c>
      <c r="V381" s="16" t="n"/>
      <c r="W381" s="16" t="n"/>
    </row>
    <row r="382">
      <c r="A382" s="15">
        <f>IF(C382="","",PROJ&amp;"-"&amp;"RFI"&amp;"-"&amp;B382&amp;"-"&amp;TEXT(C382,"0000"))</f>
        <v/>
      </c>
      <c r="B382" s="16" t="n"/>
      <c r="C382" s="16" t="n"/>
      <c r="D382" s="16" t="n"/>
      <c r="E382" s="16" t="n"/>
      <c r="F382" s="16" t="n"/>
      <c r="G382" s="16" t="n"/>
      <c r="H382" s="17" t="n"/>
      <c r="I382" s="17" t="n"/>
      <c r="J382" s="16" t="n"/>
      <c r="K382" s="16" t="n"/>
      <c r="L382" s="16" t="n"/>
      <c r="M382" s="17" t="n"/>
      <c r="N382" s="16" t="n"/>
      <c r="O382" s="16" t="n"/>
      <c r="P382" s="16" t="n"/>
      <c r="Q382" s="16" t="n"/>
      <c r="R382" s="18">
        <f>IF(H382="","",IF(I382="",H382+TA_RFI,MIN(I382,H382+TA_RFI)))</f>
        <v/>
      </c>
      <c r="S382" s="15">
        <f>IF(H382="","",IF(M382="",DATADATE,M382)-H382)</f>
        <v/>
      </c>
      <c r="T382" s="15">
        <f>IF(OR(R382="",M382&lt;&gt;""),"",IF(DATADATE&gt;R382,"OVERDUE",""))</f>
        <v/>
      </c>
      <c r="U382" s="15">
        <f>IF(OR(M382="",R382=""),"",IF(M382&lt;=R382,"On time","Late"))</f>
        <v/>
      </c>
      <c r="V382" s="16" t="n"/>
      <c r="W382" s="16" t="n"/>
    </row>
    <row r="383">
      <c r="A383" s="15">
        <f>IF(C383="","",PROJ&amp;"-"&amp;"RFI"&amp;"-"&amp;B383&amp;"-"&amp;TEXT(C383,"0000"))</f>
        <v/>
      </c>
      <c r="B383" s="16" t="n"/>
      <c r="C383" s="16" t="n"/>
      <c r="D383" s="16" t="n"/>
      <c r="E383" s="16" t="n"/>
      <c r="F383" s="16" t="n"/>
      <c r="G383" s="16" t="n"/>
      <c r="H383" s="17" t="n"/>
      <c r="I383" s="17" t="n"/>
      <c r="J383" s="16" t="n"/>
      <c r="K383" s="16" t="n"/>
      <c r="L383" s="16" t="n"/>
      <c r="M383" s="17" t="n"/>
      <c r="N383" s="16" t="n"/>
      <c r="O383" s="16" t="n"/>
      <c r="P383" s="16" t="n"/>
      <c r="Q383" s="16" t="n"/>
      <c r="R383" s="18">
        <f>IF(H383="","",IF(I383="",H383+TA_RFI,MIN(I383,H383+TA_RFI)))</f>
        <v/>
      </c>
      <c r="S383" s="15">
        <f>IF(H383="","",IF(M383="",DATADATE,M383)-H383)</f>
        <v/>
      </c>
      <c r="T383" s="15">
        <f>IF(OR(R383="",M383&lt;&gt;""),"",IF(DATADATE&gt;R383,"OVERDUE",""))</f>
        <v/>
      </c>
      <c r="U383" s="15">
        <f>IF(OR(M383="",R383=""),"",IF(M383&lt;=R383,"On time","Late"))</f>
        <v/>
      </c>
      <c r="V383" s="16" t="n"/>
      <c r="W383" s="16" t="n"/>
    </row>
    <row r="384">
      <c r="A384" s="15">
        <f>IF(C384="","",PROJ&amp;"-"&amp;"RFI"&amp;"-"&amp;B384&amp;"-"&amp;TEXT(C384,"0000"))</f>
        <v/>
      </c>
      <c r="B384" s="16" t="n"/>
      <c r="C384" s="16" t="n"/>
      <c r="D384" s="16" t="n"/>
      <c r="E384" s="16" t="n"/>
      <c r="F384" s="16" t="n"/>
      <c r="G384" s="16" t="n"/>
      <c r="H384" s="17" t="n"/>
      <c r="I384" s="17" t="n"/>
      <c r="J384" s="16" t="n"/>
      <c r="K384" s="16" t="n"/>
      <c r="L384" s="16" t="n"/>
      <c r="M384" s="17" t="n"/>
      <c r="N384" s="16" t="n"/>
      <c r="O384" s="16" t="n"/>
      <c r="P384" s="16" t="n"/>
      <c r="Q384" s="16" t="n"/>
      <c r="R384" s="18">
        <f>IF(H384="","",IF(I384="",H384+TA_RFI,MIN(I384,H384+TA_RFI)))</f>
        <v/>
      </c>
      <c r="S384" s="15">
        <f>IF(H384="","",IF(M384="",DATADATE,M384)-H384)</f>
        <v/>
      </c>
      <c r="T384" s="15">
        <f>IF(OR(R384="",M384&lt;&gt;""),"",IF(DATADATE&gt;R384,"OVERDUE",""))</f>
        <v/>
      </c>
      <c r="U384" s="15">
        <f>IF(OR(M384="",R384=""),"",IF(M384&lt;=R384,"On time","Late"))</f>
        <v/>
      </c>
      <c r="V384" s="16" t="n"/>
      <c r="W384" s="16" t="n"/>
    </row>
    <row r="385">
      <c r="A385" s="15">
        <f>IF(C385="","",PROJ&amp;"-"&amp;"RFI"&amp;"-"&amp;B385&amp;"-"&amp;TEXT(C385,"0000"))</f>
        <v/>
      </c>
      <c r="B385" s="16" t="n"/>
      <c r="C385" s="16" t="n"/>
      <c r="D385" s="16" t="n"/>
      <c r="E385" s="16" t="n"/>
      <c r="F385" s="16" t="n"/>
      <c r="G385" s="16" t="n"/>
      <c r="H385" s="17" t="n"/>
      <c r="I385" s="17" t="n"/>
      <c r="J385" s="16" t="n"/>
      <c r="K385" s="16" t="n"/>
      <c r="L385" s="16" t="n"/>
      <c r="M385" s="17" t="n"/>
      <c r="N385" s="16" t="n"/>
      <c r="O385" s="16" t="n"/>
      <c r="P385" s="16" t="n"/>
      <c r="Q385" s="16" t="n"/>
      <c r="R385" s="18">
        <f>IF(H385="","",IF(I385="",H385+TA_RFI,MIN(I385,H385+TA_RFI)))</f>
        <v/>
      </c>
      <c r="S385" s="15">
        <f>IF(H385="","",IF(M385="",DATADATE,M385)-H385)</f>
        <v/>
      </c>
      <c r="T385" s="15">
        <f>IF(OR(R385="",M385&lt;&gt;""),"",IF(DATADATE&gt;R385,"OVERDUE",""))</f>
        <v/>
      </c>
      <c r="U385" s="15">
        <f>IF(OR(M385="",R385=""),"",IF(M385&lt;=R385,"On time","Late"))</f>
        <v/>
      </c>
      <c r="V385" s="16" t="n"/>
      <c r="W385" s="16" t="n"/>
    </row>
    <row r="386">
      <c r="A386" s="15">
        <f>IF(C386="","",PROJ&amp;"-"&amp;"RFI"&amp;"-"&amp;B386&amp;"-"&amp;TEXT(C386,"0000"))</f>
        <v/>
      </c>
      <c r="B386" s="16" t="n"/>
      <c r="C386" s="16" t="n"/>
      <c r="D386" s="16" t="n"/>
      <c r="E386" s="16" t="n"/>
      <c r="F386" s="16" t="n"/>
      <c r="G386" s="16" t="n"/>
      <c r="H386" s="17" t="n"/>
      <c r="I386" s="17" t="n"/>
      <c r="J386" s="16" t="n"/>
      <c r="K386" s="16" t="n"/>
      <c r="L386" s="16" t="n"/>
      <c r="M386" s="17" t="n"/>
      <c r="N386" s="16" t="n"/>
      <c r="O386" s="16" t="n"/>
      <c r="P386" s="16" t="n"/>
      <c r="Q386" s="16" t="n"/>
      <c r="R386" s="18">
        <f>IF(H386="","",IF(I386="",H386+TA_RFI,MIN(I386,H386+TA_RFI)))</f>
        <v/>
      </c>
      <c r="S386" s="15">
        <f>IF(H386="","",IF(M386="",DATADATE,M386)-H386)</f>
        <v/>
      </c>
      <c r="T386" s="15">
        <f>IF(OR(R386="",M386&lt;&gt;""),"",IF(DATADATE&gt;R386,"OVERDUE",""))</f>
        <v/>
      </c>
      <c r="U386" s="15">
        <f>IF(OR(M386="",R386=""),"",IF(M386&lt;=R386,"On time","Late"))</f>
        <v/>
      </c>
      <c r="V386" s="16" t="n"/>
      <c r="W386" s="16" t="n"/>
    </row>
    <row r="387">
      <c r="A387" s="15">
        <f>IF(C387="","",PROJ&amp;"-"&amp;"RFI"&amp;"-"&amp;B387&amp;"-"&amp;TEXT(C387,"0000"))</f>
        <v/>
      </c>
      <c r="B387" s="16" t="n"/>
      <c r="C387" s="16" t="n"/>
      <c r="D387" s="16" t="n"/>
      <c r="E387" s="16" t="n"/>
      <c r="F387" s="16" t="n"/>
      <c r="G387" s="16" t="n"/>
      <c r="H387" s="17" t="n"/>
      <c r="I387" s="17" t="n"/>
      <c r="J387" s="16" t="n"/>
      <c r="K387" s="16" t="n"/>
      <c r="L387" s="16" t="n"/>
      <c r="M387" s="17" t="n"/>
      <c r="N387" s="16" t="n"/>
      <c r="O387" s="16" t="n"/>
      <c r="P387" s="16" t="n"/>
      <c r="Q387" s="16" t="n"/>
      <c r="R387" s="18">
        <f>IF(H387="","",IF(I387="",H387+TA_RFI,MIN(I387,H387+TA_RFI)))</f>
        <v/>
      </c>
      <c r="S387" s="15">
        <f>IF(H387="","",IF(M387="",DATADATE,M387)-H387)</f>
        <v/>
      </c>
      <c r="T387" s="15">
        <f>IF(OR(R387="",M387&lt;&gt;""),"",IF(DATADATE&gt;R387,"OVERDUE",""))</f>
        <v/>
      </c>
      <c r="U387" s="15">
        <f>IF(OR(M387="",R387=""),"",IF(M387&lt;=R387,"On time","Late"))</f>
        <v/>
      </c>
      <c r="V387" s="16" t="n"/>
      <c r="W387" s="16" t="n"/>
    </row>
    <row r="388">
      <c r="A388" s="15">
        <f>IF(C388="","",PROJ&amp;"-"&amp;"RFI"&amp;"-"&amp;B388&amp;"-"&amp;TEXT(C388,"0000"))</f>
        <v/>
      </c>
      <c r="B388" s="16" t="n"/>
      <c r="C388" s="16" t="n"/>
      <c r="D388" s="16" t="n"/>
      <c r="E388" s="16" t="n"/>
      <c r="F388" s="16" t="n"/>
      <c r="G388" s="16" t="n"/>
      <c r="H388" s="17" t="n"/>
      <c r="I388" s="17" t="n"/>
      <c r="J388" s="16" t="n"/>
      <c r="K388" s="16" t="n"/>
      <c r="L388" s="16" t="n"/>
      <c r="M388" s="17" t="n"/>
      <c r="N388" s="16" t="n"/>
      <c r="O388" s="16" t="n"/>
      <c r="P388" s="16" t="n"/>
      <c r="Q388" s="16" t="n"/>
      <c r="R388" s="18">
        <f>IF(H388="","",IF(I388="",H388+TA_RFI,MIN(I388,H388+TA_RFI)))</f>
        <v/>
      </c>
      <c r="S388" s="15">
        <f>IF(H388="","",IF(M388="",DATADATE,M388)-H388)</f>
        <v/>
      </c>
      <c r="T388" s="15">
        <f>IF(OR(R388="",M388&lt;&gt;""),"",IF(DATADATE&gt;R388,"OVERDUE",""))</f>
        <v/>
      </c>
      <c r="U388" s="15">
        <f>IF(OR(M388="",R388=""),"",IF(M388&lt;=R388,"On time","Late"))</f>
        <v/>
      </c>
      <c r="V388" s="16" t="n"/>
      <c r="W388" s="16" t="n"/>
    </row>
    <row r="389">
      <c r="A389" s="15">
        <f>IF(C389="","",PROJ&amp;"-"&amp;"RFI"&amp;"-"&amp;B389&amp;"-"&amp;TEXT(C389,"0000"))</f>
        <v/>
      </c>
      <c r="B389" s="16" t="n"/>
      <c r="C389" s="16" t="n"/>
      <c r="D389" s="16" t="n"/>
      <c r="E389" s="16" t="n"/>
      <c r="F389" s="16" t="n"/>
      <c r="G389" s="16" t="n"/>
      <c r="H389" s="17" t="n"/>
      <c r="I389" s="17" t="n"/>
      <c r="J389" s="16" t="n"/>
      <c r="K389" s="16" t="n"/>
      <c r="L389" s="16" t="n"/>
      <c r="M389" s="17" t="n"/>
      <c r="N389" s="16" t="n"/>
      <c r="O389" s="16" t="n"/>
      <c r="P389" s="16" t="n"/>
      <c r="Q389" s="16" t="n"/>
      <c r="R389" s="18">
        <f>IF(H389="","",IF(I389="",H389+TA_RFI,MIN(I389,H389+TA_RFI)))</f>
        <v/>
      </c>
      <c r="S389" s="15">
        <f>IF(H389="","",IF(M389="",DATADATE,M389)-H389)</f>
        <v/>
      </c>
      <c r="T389" s="15">
        <f>IF(OR(R389="",M389&lt;&gt;""),"",IF(DATADATE&gt;R389,"OVERDUE",""))</f>
        <v/>
      </c>
      <c r="U389" s="15">
        <f>IF(OR(M389="",R389=""),"",IF(M389&lt;=R389,"On time","Late"))</f>
        <v/>
      </c>
      <c r="V389" s="16" t="n"/>
      <c r="W389" s="16" t="n"/>
    </row>
    <row r="390">
      <c r="A390" s="15">
        <f>IF(C390="","",PROJ&amp;"-"&amp;"RFI"&amp;"-"&amp;B390&amp;"-"&amp;TEXT(C390,"0000"))</f>
        <v/>
      </c>
      <c r="B390" s="16" t="n"/>
      <c r="C390" s="16" t="n"/>
      <c r="D390" s="16" t="n"/>
      <c r="E390" s="16" t="n"/>
      <c r="F390" s="16" t="n"/>
      <c r="G390" s="16" t="n"/>
      <c r="H390" s="17" t="n"/>
      <c r="I390" s="17" t="n"/>
      <c r="J390" s="16" t="n"/>
      <c r="K390" s="16" t="n"/>
      <c r="L390" s="16" t="n"/>
      <c r="M390" s="17" t="n"/>
      <c r="N390" s="16" t="n"/>
      <c r="O390" s="16" t="n"/>
      <c r="P390" s="16" t="n"/>
      <c r="Q390" s="16" t="n"/>
      <c r="R390" s="18">
        <f>IF(H390="","",IF(I390="",H390+TA_RFI,MIN(I390,H390+TA_RFI)))</f>
        <v/>
      </c>
      <c r="S390" s="15">
        <f>IF(H390="","",IF(M390="",DATADATE,M390)-H390)</f>
        <v/>
      </c>
      <c r="T390" s="15">
        <f>IF(OR(R390="",M390&lt;&gt;""),"",IF(DATADATE&gt;R390,"OVERDUE",""))</f>
        <v/>
      </c>
      <c r="U390" s="15">
        <f>IF(OR(M390="",R390=""),"",IF(M390&lt;=R390,"On time","Late"))</f>
        <v/>
      </c>
      <c r="V390" s="16" t="n"/>
      <c r="W390" s="16" t="n"/>
    </row>
    <row r="391">
      <c r="A391" s="15">
        <f>IF(C391="","",PROJ&amp;"-"&amp;"RFI"&amp;"-"&amp;B391&amp;"-"&amp;TEXT(C391,"0000"))</f>
        <v/>
      </c>
      <c r="B391" s="16" t="n"/>
      <c r="C391" s="16" t="n"/>
      <c r="D391" s="16" t="n"/>
      <c r="E391" s="16" t="n"/>
      <c r="F391" s="16" t="n"/>
      <c r="G391" s="16" t="n"/>
      <c r="H391" s="17" t="n"/>
      <c r="I391" s="17" t="n"/>
      <c r="J391" s="16" t="n"/>
      <c r="K391" s="16" t="n"/>
      <c r="L391" s="16" t="n"/>
      <c r="M391" s="17" t="n"/>
      <c r="N391" s="16" t="n"/>
      <c r="O391" s="16" t="n"/>
      <c r="P391" s="16" t="n"/>
      <c r="Q391" s="16" t="n"/>
      <c r="R391" s="18">
        <f>IF(H391="","",IF(I391="",H391+TA_RFI,MIN(I391,H391+TA_RFI)))</f>
        <v/>
      </c>
      <c r="S391" s="15">
        <f>IF(H391="","",IF(M391="",DATADATE,M391)-H391)</f>
        <v/>
      </c>
      <c r="T391" s="15">
        <f>IF(OR(R391="",M391&lt;&gt;""),"",IF(DATADATE&gt;R391,"OVERDUE",""))</f>
        <v/>
      </c>
      <c r="U391" s="15">
        <f>IF(OR(M391="",R391=""),"",IF(M391&lt;=R391,"On time","Late"))</f>
        <v/>
      </c>
      <c r="V391" s="16" t="n"/>
      <c r="W391" s="16" t="n"/>
    </row>
    <row r="392">
      <c r="A392" s="15">
        <f>IF(C392="","",PROJ&amp;"-"&amp;"RFI"&amp;"-"&amp;B392&amp;"-"&amp;TEXT(C392,"0000"))</f>
        <v/>
      </c>
      <c r="B392" s="16" t="n"/>
      <c r="C392" s="16" t="n"/>
      <c r="D392" s="16" t="n"/>
      <c r="E392" s="16" t="n"/>
      <c r="F392" s="16" t="n"/>
      <c r="G392" s="16" t="n"/>
      <c r="H392" s="17" t="n"/>
      <c r="I392" s="17" t="n"/>
      <c r="J392" s="16" t="n"/>
      <c r="K392" s="16" t="n"/>
      <c r="L392" s="16" t="n"/>
      <c r="M392" s="17" t="n"/>
      <c r="N392" s="16" t="n"/>
      <c r="O392" s="16" t="n"/>
      <c r="P392" s="16" t="n"/>
      <c r="Q392" s="16" t="n"/>
      <c r="R392" s="18">
        <f>IF(H392="","",IF(I392="",H392+TA_RFI,MIN(I392,H392+TA_RFI)))</f>
        <v/>
      </c>
      <c r="S392" s="15">
        <f>IF(H392="","",IF(M392="",DATADATE,M392)-H392)</f>
        <v/>
      </c>
      <c r="T392" s="15">
        <f>IF(OR(R392="",M392&lt;&gt;""),"",IF(DATADATE&gt;R392,"OVERDUE",""))</f>
        <v/>
      </c>
      <c r="U392" s="15">
        <f>IF(OR(M392="",R392=""),"",IF(M392&lt;=R392,"On time","Late"))</f>
        <v/>
      </c>
      <c r="V392" s="16" t="n"/>
      <c r="W392" s="16" t="n"/>
    </row>
    <row r="393">
      <c r="A393" s="15">
        <f>IF(C393="","",PROJ&amp;"-"&amp;"RFI"&amp;"-"&amp;B393&amp;"-"&amp;TEXT(C393,"0000"))</f>
        <v/>
      </c>
      <c r="B393" s="16" t="n"/>
      <c r="C393" s="16" t="n"/>
      <c r="D393" s="16" t="n"/>
      <c r="E393" s="16" t="n"/>
      <c r="F393" s="16" t="n"/>
      <c r="G393" s="16" t="n"/>
      <c r="H393" s="17" t="n"/>
      <c r="I393" s="17" t="n"/>
      <c r="J393" s="16" t="n"/>
      <c r="K393" s="16" t="n"/>
      <c r="L393" s="16" t="n"/>
      <c r="M393" s="17" t="n"/>
      <c r="N393" s="16" t="n"/>
      <c r="O393" s="16" t="n"/>
      <c r="P393" s="16" t="n"/>
      <c r="Q393" s="16" t="n"/>
      <c r="R393" s="18">
        <f>IF(H393="","",IF(I393="",H393+TA_RFI,MIN(I393,H393+TA_RFI)))</f>
        <v/>
      </c>
      <c r="S393" s="15">
        <f>IF(H393="","",IF(M393="",DATADATE,M393)-H393)</f>
        <v/>
      </c>
      <c r="T393" s="15">
        <f>IF(OR(R393="",M393&lt;&gt;""),"",IF(DATADATE&gt;R393,"OVERDUE",""))</f>
        <v/>
      </c>
      <c r="U393" s="15">
        <f>IF(OR(M393="",R393=""),"",IF(M393&lt;=R393,"On time","Late"))</f>
        <v/>
      </c>
      <c r="V393" s="16" t="n"/>
      <c r="W393" s="16" t="n"/>
    </row>
    <row r="394">
      <c r="A394" s="15">
        <f>IF(C394="","",PROJ&amp;"-"&amp;"RFI"&amp;"-"&amp;B394&amp;"-"&amp;TEXT(C394,"0000"))</f>
        <v/>
      </c>
      <c r="B394" s="16" t="n"/>
      <c r="C394" s="16" t="n"/>
      <c r="D394" s="16" t="n"/>
      <c r="E394" s="16" t="n"/>
      <c r="F394" s="16" t="n"/>
      <c r="G394" s="16" t="n"/>
      <c r="H394" s="17" t="n"/>
      <c r="I394" s="17" t="n"/>
      <c r="J394" s="16" t="n"/>
      <c r="K394" s="16" t="n"/>
      <c r="L394" s="16" t="n"/>
      <c r="M394" s="17" t="n"/>
      <c r="N394" s="16" t="n"/>
      <c r="O394" s="16" t="n"/>
      <c r="P394" s="16" t="n"/>
      <c r="Q394" s="16" t="n"/>
      <c r="R394" s="18">
        <f>IF(H394="","",IF(I394="",H394+TA_RFI,MIN(I394,H394+TA_RFI)))</f>
        <v/>
      </c>
      <c r="S394" s="15">
        <f>IF(H394="","",IF(M394="",DATADATE,M394)-H394)</f>
        <v/>
      </c>
      <c r="T394" s="15">
        <f>IF(OR(R394="",M394&lt;&gt;""),"",IF(DATADATE&gt;R394,"OVERDUE",""))</f>
        <v/>
      </c>
      <c r="U394" s="15">
        <f>IF(OR(M394="",R394=""),"",IF(M394&lt;=R394,"On time","Late"))</f>
        <v/>
      </c>
      <c r="V394" s="16" t="n"/>
      <c r="W394" s="16" t="n"/>
    </row>
    <row r="395">
      <c r="A395" s="15">
        <f>IF(C395="","",PROJ&amp;"-"&amp;"RFI"&amp;"-"&amp;B395&amp;"-"&amp;TEXT(C395,"0000"))</f>
        <v/>
      </c>
      <c r="B395" s="16" t="n"/>
      <c r="C395" s="16" t="n"/>
      <c r="D395" s="16" t="n"/>
      <c r="E395" s="16" t="n"/>
      <c r="F395" s="16" t="n"/>
      <c r="G395" s="16" t="n"/>
      <c r="H395" s="17" t="n"/>
      <c r="I395" s="17" t="n"/>
      <c r="J395" s="16" t="n"/>
      <c r="K395" s="16" t="n"/>
      <c r="L395" s="16" t="n"/>
      <c r="M395" s="17" t="n"/>
      <c r="N395" s="16" t="n"/>
      <c r="O395" s="16" t="n"/>
      <c r="P395" s="16" t="n"/>
      <c r="Q395" s="16" t="n"/>
      <c r="R395" s="18">
        <f>IF(H395="","",IF(I395="",H395+TA_RFI,MIN(I395,H395+TA_RFI)))</f>
        <v/>
      </c>
      <c r="S395" s="15">
        <f>IF(H395="","",IF(M395="",DATADATE,M395)-H395)</f>
        <v/>
      </c>
      <c r="T395" s="15">
        <f>IF(OR(R395="",M395&lt;&gt;""),"",IF(DATADATE&gt;R395,"OVERDUE",""))</f>
        <v/>
      </c>
      <c r="U395" s="15">
        <f>IF(OR(M395="",R395=""),"",IF(M395&lt;=R395,"On time","Late"))</f>
        <v/>
      </c>
      <c r="V395" s="16" t="n"/>
      <c r="W395" s="16" t="n"/>
    </row>
    <row r="396">
      <c r="A396" s="15">
        <f>IF(C396="","",PROJ&amp;"-"&amp;"RFI"&amp;"-"&amp;B396&amp;"-"&amp;TEXT(C396,"0000"))</f>
        <v/>
      </c>
      <c r="B396" s="16" t="n"/>
      <c r="C396" s="16" t="n"/>
      <c r="D396" s="16" t="n"/>
      <c r="E396" s="16" t="n"/>
      <c r="F396" s="16" t="n"/>
      <c r="G396" s="16" t="n"/>
      <c r="H396" s="17" t="n"/>
      <c r="I396" s="17" t="n"/>
      <c r="J396" s="16" t="n"/>
      <c r="K396" s="16" t="n"/>
      <c r="L396" s="16" t="n"/>
      <c r="M396" s="17" t="n"/>
      <c r="N396" s="16" t="n"/>
      <c r="O396" s="16" t="n"/>
      <c r="P396" s="16" t="n"/>
      <c r="Q396" s="16" t="n"/>
      <c r="R396" s="18">
        <f>IF(H396="","",IF(I396="",H396+TA_RFI,MIN(I396,H396+TA_RFI)))</f>
        <v/>
      </c>
      <c r="S396" s="15">
        <f>IF(H396="","",IF(M396="",DATADATE,M396)-H396)</f>
        <v/>
      </c>
      <c r="T396" s="15">
        <f>IF(OR(R396="",M396&lt;&gt;""),"",IF(DATADATE&gt;R396,"OVERDUE",""))</f>
        <v/>
      </c>
      <c r="U396" s="15">
        <f>IF(OR(M396="",R396=""),"",IF(M396&lt;=R396,"On time","Late"))</f>
        <v/>
      </c>
      <c r="V396" s="16" t="n"/>
      <c r="W396" s="16" t="n"/>
    </row>
    <row r="397">
      <c r="A397" s="15">
        <f>IF(C397="","",PROJ&amp;"-"&amp;"RFI"&amp;"-"&amp;B397&amp;"-"&amp;TEXT(C397,"0000"))</f>
        <v/>
      </c>
      <c r="B397" s="16" t="n"/>
      <c r="C397" s="16" t="n"/>
      <c r="D397" s="16" t="n"/>
      <c r="E397" s="16" t="n"/>
      <c r="F397" s="16" t="n"/>
      <c r="G397" s="16" t="n"/>
      <c r="H397" s="17" t="n"/>
      <c r="I397" s="17" t="n"/>
      <c r="J397" s="16" t="n"/>
      <c r="K397" s="16" t="n"/>
      <c r="L397" s="16" t="n"/>
      <c r="M397" s="17" t="n"/>
      <c r="N397" s="16" t="n"/>
      <c r="O397" s="16" t="n"/>
      <c r="P397" s="16" t="n"/>
      <c r="Q397" s="16" t="n"/>
      <c r="R397" s="18">
        <f>IF(H397="","",IF(I397="",H397+TA_RFI,MIN(I397,H397+TA_RFI)))</f>
        <v/>
      </c>
      <c r="S397" s="15">
        <f>IF(H397="","",IF(M397="",DATADATE,M397)-H397)</f>
        <v/>
      </c>
      <c r="T397" s="15">
        <f>IF(OR(R397="",M397&lt;&gt;""),"",IF(DATADATE&gt;R397,"OVERDUE",""))</f>
        <v/>
      </c>
      <c r="U397" s="15">
        <f>IF(OR(M397="",R397=""),"",IF(M397&lt;=R397,"On time","Late"))</f>
        <v/>
      </c>
      <c r="V397" s="16" t="n"/>
      <c r="W397" s="16" t="n"/>
    </row>
    <row r="398">
      <c r="A398" s="15">
        <f>IF(C398="","",PROJ&amp;"-"&amp;"RFI"&amp;"-"&amp;B398&amp;"-"&amp;TEXT(C398,"0000"))</f>
        <v/>
      </c>
      <c r="B398" s="16" t="n"/>
      <c r="C398" s="16" t="n"/>
      <c r="D398" s="16" t="n"/>
      <c r="E398" s="16" t="n"/>
      <c r="F398" s="16" t="n"/>
      <c r="G398" s="16" t="n"/>
      <c r="H398" s="17" t="n"/>
      <c r="I398" s="17" t="n"/>
      <c r="J398" s="16" t="n"/>
      <c r="K398" s="16" t="n"/>
      <c r="L398" s="16" t="n"/>
      <c r="M398" s="17" t="n"/>
      <c r="N398" s="16" t="n"/>
      <c r="O398" s="16" t="n"/>
      <c r="P398" s="16" t="n"/>
      <c r="Q398" s="16" t="n"/>
      <c r="R398" s="18">
        <f>IF(H398="","",IF(I398="",H398+TA_RFI,MIN(I398,H398+TA_RFI)))</f>
        <v/>
      </c>
      <c r="S398" s="15">
        <f>IF(H398="","",IF(M398="",DATADATE,M398)-H398)</f>
        <v/>
      </c>
      <c r="T398" s="15">
        <f>IF(OR(R398="",M398&lt;&gt;""),"",IF(DATADATE&gt;R398,"OVERDUE",""))</f>
        <v/>
      </c>
      <c r="U398" s="15">
        <f>IF(OR(M398="",R398=""),"",IF(M398&lt;=R398,"On time","Late"))</f>
        <v/>
      </c>
      <c r="V398" s="16" t="n"/>
      <c r="W398" s="16" t="n"/>
    </row>
    <row r="399">
      <c r="A399" s="15">
        <f>IF(C399="","",PROJ&amp;"-"&amp;"RFI"&amp;"-"&amp;B399&amp;"-"&amp;TEXT(C399,"0000"))</f>
        <v/>
      </c>
      <c r="B399" s="16" t="n"/>
      <c r="C399" s="16" t="n"/>
      <c r="D399" s="16" t="n"/>
      <c r="E399" s="16" t="n"/>
      <c r="F399" s="16" t="n"/>
      <c r="G399" s="16" t="n"/>
      <c r="H399" s="17" t="n"/>
      <c r="I399" s="17" t="n"/>
      <c r="J399" s="16" t="n"/>
      <c r="K399" s="16" t="n"/>
      <c r="L399" s="16" t="n"/>
      <c r="M399" s="17" t="n"/>
      <c r="N399" s="16" t="n"/>
      <c r="O399" s="16" t="n"/>
      <c r="P399" s="16" t="n"/>
      <c r="Q399" s="16" t="n"/>
      <c r="R399" s="18">
        <f>IF(H399="","",IF(I399="",H399+TA_RFI,MIN(I399,H399+TA_RFI)))</f>
        <v/>
      </c>
      <c r="S399" s="15">
        <f>IF(H399="","",IF(M399="",DATADATE,M399)-H399)</f>
        <v/>
      </c>
      <c r="T399" s="15">
        <f>IF(OR(R399="",M399&lt;&gt;""),"",IF(DATADATE&gt;R399,"OVERDUE",""))</f>
        <v/>
      </c>
      <c r="U399" s="15">
        <f>IF(OR(M399="",R399=""),"",IF(M399&lt;=R399,"On time","Late"))</f>
        <v/>
      </c>
      <c r="V399" s="16" t="n"/>
      <c r="W399" s="16" t="n"/>
    </row>
    <row r="400">
      <c r="A400" s="15">
        <f>IF(C400="","",PROJ&amp;"-"&amp;"RFI"&amp;"-"&amp;B400&amp;"-"&amp;TEXT(C400,"0000"))</f>
        <v/>
      </c>
      <c r="B400" s="16" t="n"/>
      <c r="C400" s="16" t="n"/>
      <c r="D400" s="16" t="n"/>
      <c r="E400" s="16" t="n"/>
      <c r="F400" s="16" t="n"/>
      <c r="G400" s="16" t="n"/>
      <c r="H400" s="17" t="n"/>
      <c r="I400" s="17" t="n"/>
      <c r="J400" s="16" t="n"/>
      <c r="K400" s="16" t="n"/>
      <c r="L400" s="16" t="n"/>
      <c r="M400" s="17" t="n"/>
      <c r="N400" s="16" t="n"/>
      <c r="O400" s="16" t="n"/>
      <c r="P400" s="16" t="n"/>
      <c r="Q400" s="16" t="n"/>
      <c r="R400" s="18">
        <f>IF(H400="","",IF(I400="",H400+TA_RFI,MIN(I400,H400+TA_RFI)))</f>
        <v/>
      </c>
      <c r="S400" s="15">
        <f>IF(H400="","",IF(M400="",DATADATE,M400)-H400)</f>
        <v/>
      </c>
      <c r="T400" s="15">
        <f>IF(OR(R400="",M400&lt;&gt;""),"",IF(DATADATE&gt;R400,"OVERDUE",""))</f>
        <v/>
      </c>
      <c r="U400" s="15">
        <f>IF(OR(M400="",R400=""),"",IF(M400&lt;=R400,"On time","Late"))</f>
        <v/>
      </c>
      <c r="V400" s="16" t="n"/>
      <c r="W400" s="16" t="n"/>
    </row>
    <row r="401">
      <c r="A401" s="15">
        <f>IF(C401="","",PROJ&amp;"-"&amp;"RFI"&amp;"-"&amp;B401&amp;"-"&amp;TEXT(C401,"0000"))</f>
        <v/>
      </c>
      <c r="B401" s="16" t="n"/>
      <c r="C401" s="16" t="n"/>
      <c r="D401" s="16" t="n"/>
      <c r="E401" s="16" t="n"/>
      <c r="F401" s="16" t="n"/>
      <c r="G401" s="16" t="n"/>
      <c r="H401" s="17" t="n"/>
      <c r="I401" s="17" t="n"/>
      <c r="J401" s="16" t="n"/>
      <c r="K401" s="16" t="n"/>
      <c r="L401" s="16" t="n"/>
      <c r="M401" s="17" t="n"/>
      <c r="N401" s="16" t="n"/>
      <c r="O401" s="16" t="n"/>
      <c r="P401" s="16" t="n"/>
      <c r="Q401" s="16" t="n"/>
      <c r="R401" s="18">
        <f>IF(H401="","",IF(I401="",H401+TA_RFI,MIN(I401,H401+TA_RFI)))</f>
        <v/>
      </c>
      <c r="S401" s="15">
        <f>IF(H401="","",IF(M401="",DATADATE,M401)-H401)</f>
        <v/>
      </c>
      <c r="T401" s="15">
        <f>IF(OR(R401="",M401&lt;&gt;""),"",IF(DATADATE&gt;R401,"OVERDUE",""))</f>
        <v/>
      </c>
      <c r="U401" s="15">
        <f>IF(OR(M401="",R401=""),"",IF(M401&lt;=R401,"On time","Late"))</f>
        <v/>
      </c>
      <c r="V401" s="16" t="n"/>
      <c r="W401" s="16" t="n"/>
    </row>
    <row r="402">
      <c r="A402" s="15">
        <f>IF(C402="","",PROJ&amp;"-"&amp;"RFI"&amp;"-"&amp;B402&amp;"-"&amp;TEXT(C402,"0000"))</f>
        <v/>
      </c>
      <c r="B402" s="16" t="n"/>
      <c r="C402" s="16" t="n"/>
      <c r="D402" s="16" t="n"/>
      <c r="E402" s="16" t="n"/>
      <c r="F402" s="16" t="n"/>
      <c r="G402" s="16" t="n"/>
      <c r="H402" s="17" t="n"/>
      <c r="I402" s="17" t="n"/>
      <c r="J402" s="16" t="n"/>
      <c r="K402" s="16" t="n"/>
      <c r="L402" s="16" t="n"/>
      <c r="M402" s="17" t="n"/>
      <c r="N402" s="16" t="n"/>
      <c r="O402" s="16" t="n"/>
      <c r="P402" s="16" t="n"/>
      <c r="Q402" s="16" t="n"/>
      <c r="R402" s="18">
        <f>IF(H402="","",IF(I402="",H402+TA_RFI,MIN(I402,H402+TA_RFI)))</f>
        <v/>
      </c>
      <c r="S402" s="15">
        <f>IF(H402="","",IF(M402="",DATADATE,M402)-H402)</f>
        <v/>
      </c>
      <c r="T402" s="15">
        <f>IF(OR(R402="",M402&lt;&gt;""),"",IF(DATADATE&gt;R402,"OVERDUE",""))</f>
        <v/>
      </c>
      <c r="U402" s="15">
        <f>IF(OR(M402="",R402=""),"",IF(M402&lt;=R402,"On time","Late"))</f>
        <v/>
      </c>
      <c r="V402" s="16" t="n"/>
      <c r="W402" s="16" t="n"/>
    </row>
    <row r="403">
      <c r="A403" s="15">
        <f>IF(C403="","",PROJ&amp;"-"&amp;"RFI"&amp;"-"&amp;B403&amp;"-"&amp;TEXT(C403,"0000"))</f>
        <v/>
      </c>
      <c r="B403" s="16" t="n"/>
      <c r="C403" s="16" t="n"/>
      <c r="D403" s="16" t="n"/>
      <c r="E403" s="16" t="n"/>
      <c r="F403" s="16" t="n"/>
      <c r="G403" s="16" t="n"/>
      <c r="H403" s="17" t="n"/>
      <c r="I403" s="17" t="n"/>
      <c r="J403" s="16" t="n"/>
      <c r="K403" s="16" t="n"/>
      <c r="L403" s="16" t="n"/>
      <c r="M403" s="17" t="n"/>
      <c r="N403" s="16" t="n"/>
      <c r="O403" s="16" t="n"/>
      <c r="P403" s="16" t="n"/>
      <c r="Q403" s="16" t="n"/>
      <c r="R403" s="18">
        <f>IF(H403="","",IF(I403="",H403+TA_RFI,MIN(I403,H403+TA_RFI)))</f>
        <v/>
      </c>
      <c r="S403" s="15">
        <f>IF(H403="","",IF(M403="",DATADATE,M403)-H403)</f>
        <v/>
      </c>
      <c r="T403" s="15">
        <f>IF(OR(R403="",M403&lt;&gt;""),"",IF(DATADATE&gt;R403,"OVERDUE",""))</f>
        <v/>
      </c>
      <c r="U403" s="15">
        <f>IF(OR(M403="",R403=""),"",IF(M403&lt;=R403,"On time","Late"))</f>
        <v/>
      </c>
      <c r="V403" s="16" t="n"/>
      <c r="W403" s="16" t="n"/>
    </row>
    <row r="404">
      <c r="A404" s="15">
        <f>IF(C404="","",PROJ&amp;"-"&amp;"RFI"&amp;"-"&amp;B404&amp;"-"&amp;TEXT(C404,"0000"))</f>
        <v/>
      </c>
      <c r="B404" s="16" t="n"/>
      <c r="C404" s="16" t="n"/>
      <c r="D404" s="16" t="n"/>
      <c r="E404" s="16" t="n"/>
      <c r="F404" s="16" t="n"/>
      <c r="G404" s="16" t="n"/>
      <c r="H404" s="17" t="n"/>
      <c r="I404" s="17" t="n"/>
      <c r="J404" s="16" t="n"/>
      <c r="K404" s="16" t="n"/>
      <c r="L404" s="16" t="n"/>
      <c r="M404" s="17" t="n"/>
      <c r="N404" s="16" t="n"/>
      <c r="O404" s="16" t="n"/>
      <c r="P404" s="16" t="n"/>
      <c r="Q404" s="16" t="n"/>
      <c r="R404" s="18">
        <f>IF(H404="","",IF(I404="",H404+TA_RFI,MIN(I404,H404+TA_RFI)))</f>
        <v/>
      </c>
      <c r="S404" s="15">
        <f>IF(H404="","",IF(M404="",DATADATE,M404)-H404)</f>
        <v/>
      </c>
      <c r="T404" s="15">
        <f>IF(OR(R404="",M404&lt;&gt;""),"",IF(DATADATE&gt;R404,"OVERDUE",""))</f>
        <v/>
      </c>
      <c r="U404" s="15">
        <f>IF(OR(M404="",R404=""),"",IF(M404&lt;=R404,"On time","Late"))</f>
        <v/>
      </c>
      <c r="V404" s="16" t="n"/>
      <c r="W404" s="16" t="n"/>
    </row>
    <row r="405">
      <c r="A405" s="15">
        <f>IF(C405="","",PROJ&amp;"-"&amp;"RFI"&amp;"-"&amp;B405&amp;"-"&amp;TEXT(C405,"0000"))</f>
        <v/>
      </c>
      <c r="B405" s="16" t="n"/>
      <c r="C405" s="16" t="n"/>
      <c r="D405" s="16" t="n"/>
      <c r="E405" s="16" t="n"/>
      <c r="F405" s="16" t="n"/>
      <c r="G405" s="16" t="n"/>
      <c r="H405" s="17" t="n"/>
      <c r="I405" s="17" t="n"/>
      <c r="J405" s="16" t="n"/>
      <c r="K405" s="16" t="n"/>
      <c r="L405" s="16" t="n"/>
      <c r="M405" s="17" t="n"/>
      <c r="N405" s="16" t="n"/>
      <c r="O405" s="16" t="n"/>
      <c r="P405" s="16" t="n"/>
      <c r="Q405" s="16" t="n"/>
      <c r="R405" s="18">
        <f>IF(H405="","",IF(I405="",H405+TA_RFI,MIN(I405,H405+TA_RFI)))</f>
        <v/>
      </c>
      <c r="S405" s="15">
        <f>IF(H405="","",IF(M405="",DATADATE,M405)-H405)</f>
        <v/>
      </c>
      <c r="T405" s="15">
        <f>IF(OR(R405="",M405&lt;&gt;""),"",IF(DATADATE&gt;R405,"OVERDUE",""))</f>
        <v/>
      </c>
      <c r="U405" s="15">
        <f>IF(OR(M405="",R405=""),"",IF(M405&lt;=R405,"On time","Late"))</f>
        <v/>
      </c>
      <c r="V405" s="16" t="n"/>
      <c r="W405" s="16" t="n"/>
    </row>
    <row r="406">
      <c r="A406" s="15">
        <f>IF(C406="","",PROJ&amp;"-"&amp;"RFI"&amp;"-"&amp;B406&amp;"-"&amp;TEXT(C406,"0000"))</f>
        <v/>
      </c>
      <c r="B406" s="16" t="n"/>
      <c r="C406" s="16" t="n"/>
      <c r="D406" s="16" t="n"/>
      <c r="E406" s="16" t="n"/>
      <c r="F406" s="16" t="n"/>
      <c r="G406" s="16" t="n"/>
      <c r="H406" s="17" t="n"/>
      <c r="I406" s="17" t="n"/>
      <c r="J406" s="16" t="n"/>
      <c r="K406" s="16" t="n"/>
      <c r="L406" s="16" t="n"/>
      <c r="M406" s="17" t="n"/>
      <c r="N406" s="16" t="n"/>
      <c r="O406" s="16" t="n"/>
      <c r="P406" s="16" t="n"/>
      <c r="Q406" s="16" t="n"/>
      <c r="R406" s="18">
        <f>IF(H406="","",IF(I406="",H406+TA_RFI,MIN(I406,H406+TA_RFI)))</f>
        <v/>
      </c>
      <c r="S406" s="15">
        <f>IF(H406="","",IF(M406="",DATADATE,M406)-H406)</f>
        <v/>
      </c>
      <c r="T406" s="15">
        <f>IF(OR(R406="",M406&lt;&gt;""),"",IF(DATADATE&gt;R406,"OVERDUE",""))</f>
        <v/>
      </c>
      <c r="U406" s="15">
        <f>IF(OR(M406="",R406=""),"",IF(M406&lt;=R406,"On time","Late"))</f>
        <v/>
      </c>
      <c r="V406" s="16" t="n"/>
      <c r="W406" s="16" t="n"/>
    </row>
    <row r="407">
      <c r="A407" s="15">
        <f>IF(C407="","",PROJ&amp;"-"&amp;"RFI"&amp;"-"&amp;B407&amp;"-"&amp;TEXT(C407,"0000"))</f>
        <v/>
      </c>
      <c r="B407" s="16" t="n"/>
      <c r="C407" s="16" t="n"/>
      <c r="D407" s="16" t="n"/>
      <c r="E407" s="16" t="n"/>
      <c r="F407" s="16" t="n"/>
      <c r="G407" s="16" t="n"/>
      <c r="H407" s="17" t="n"/>
      <c r="I407" s="17" t="n"/>
      <c r="J407" s="16" t="n"/>
      <c r="K407" s="16" t="n"/>
      <c r="L407" s="16" t="n"/>
      <c r="M407" s="17" t="n"/>
      <c r="N407" s="16" t="n"/>
      <c r="O407" s="16" t="n"/>
      <c r="P407" s="16" t="n"/>
      <c r="Q407" s="16" t="n"/>
      <c r="R407" s="18">
        <f>IF(H407="","",IF(I407="",H407+TA_RFI,MIN(I407,H407+TA_RFI)))</f>
        <v/>
      </c>
      <c r="S407" s="15">
        <f>IF(H407="","",IF(M407="",DATADATE,M407)-H407)</f>
        <v/>
      </c>
      <c r="T407" s="15">
        <f>IF(OR(R407="",M407&lt;&gt;""),"",IF(DATADATE&gt;R407,"OVERDUE",""))</f>
        <v/>
      </c>
      <c r="U407" s="15">
        <f>IF(OR(M407="",R407=""),"",IF(M407&lt;=R407,"On time","Late"))</f>
        <v/>
      </c>
      <c r="V407" s="16" t="n"/>
      <c r="W407" s="16" t="n"/>
    </row>
    <row r="408">
      <c r="A408" s="15">
        <f>IF(C408="","",PROJ&amp;"-"&amp;"RFI"&amp;"-"&amp;B408&amp;"-"&amp;TEXT(C408,"0000"))</f>
        <v/>
      </c>
      <c r="B408" s="16" t="n"/>
      <c r="C408" s="16" t="n"/>
      <c r="D408" s="16" t="n"/>
      <c r="E408" s="16" t="n"/>
      <c r="F408" s="16" t="n"/>
      <c r="G408" s="16" t="n"/>
      <c r="H408" s="17" t="n"/>
      <c r="I408" s="17" t="n"/>
      <c r="J408" s="16" t="n"/>
      <c r="K408" s="16" t="n"/>
      <c r="L408" s="16" t="n"/>
      <c r="M408" s="17" t="n"/>
      <c r="N408" s="16" t="n"/>
      <c r="O408" s="16" t="n"/>
      <c r="P408" s="16" t="n"/>
      <c r="Q408" s="16" t="n"/>
      <c r="R408" s="18">
        <f>IF(H408="","",IF(I408="",H408+TA_RFI,MIN(I408,H408+TA_RFI)))</f>
        <v/>
      </c>
      <c r="S408" s="15">
        <f>IF(H408="","",IF(M408="",DATADATE,M408)-H408)</f>
        <v/>
      </c>
      <c r="T408" s="15">
        <f>IF(OR(R408="",M408&lt;&gt;""),"",IF(DATADATE&gt;R408,"OVERDUE",""))</f>
        <v/>
      </c>
      <c r="U408" s="15">
        <f>IF(OR(M408="",R408=""),"",IF(M408&lt;=R408,"On time","Late"))</f>
        <v/>
      </c>
      <c r="V408" s="16" t="n"/>
      <c r="W408" s="16" t="n"/>
    </row>
    <row r="409">
      <c r="A409" s="15">
        <f>IF(C409="","",PROJ&amp;"-"&amp;"RFI"&amp;"-"&amp;B409&amp;"-"&amp;TEXT(C409,"0000"))</f>
        <v/>
      </c>
      <c r="B409" s="16" t="n"/>
      <c r="C409" s="16" t="n"/>
      <c r="D409" s="16" t="n"/>
      <c r="E409" s="16" t="n"/>
      <c r="F409" s="16" t="n"/>
      <c r="G409" s="16" t="n"/>
      <c r="H409" s="17" t="n"/>
      <c r="I409" s="17" t="n"/>
      <c r="J409" s="16" t="n"/>
      <c r="K409" s="16" t="n"/>
      <c r="L409" s="16" t="n"/>
      <c r="M409" s="17" t="n"/>
      <c r="N409" s="16" t="n"/>
      <c r="O409" s="16" t="n"/>
      <c r="P409" s="16" t="n"/>
      <c r="Q409" s="16" t="n"/>
      <c r="R409" s="18">
        <f>IF(H409="","",IF(I409="",H409+TA_RFI,MIN(I409,H409+TA_RFI)))</f>
        <v/>
      </c>
      <c r="S409" s="15">
        <f>IF(H409="","",IF(M409="",DATADATE,M409)-H409)</f>
        <v/>
      </c>
      <c r="T409" s="15">
        <f>IF(OR(R409="",M409&lt;&gt;""),"",IF(DATADATE&gt;R409,"OVERDUE",""))</f>
        <v/>
      </c>
      <c r="U409" s="15">
        <f>IF(OR(M409="",R409=""),"",IF(M409&lt;=R409,"On time","Late"))</f>
        <v/>
      </c>
      <c r="V409" s="16" t="n"/>
      <c r="W409" s="16" t="n"/>
    </row>
    <row r="410">
      <c r="A410" s="15">
        <f>IF(C410="","",PROJ&amp;"-"&amp;"RFI"&amp;"-"&amp;B410&amp;"-"&amp;TEXT(C410,"0000"))</f>
        <v/>
      </c>
      <c r="B410" s="16" t="n"/>
      <c r="C410" s="16" t="n"/>
      <c r="D410" s="16" t="n"/>
      <c r="E410" s="16" t="n"/>
      <c r="F410" s="16" t="n"/>
      <c r="G410" s="16" t="n"/>
      <c r="H410" s="17" t="n"/>
      <c r="I410" s="17" t="n"/>
      <c r="J410" s="16" t="n"/>
      <c r="K410" s="16" t="n"/>
      <c r="L410" s="16" t="n"/>
      <c r="M410" s="17" t="n"/>
      <c r="N410" s="16" t="n"/>
      <c r="O410" s="16" t="n"/>
      <c r="P410" s="16" t="n"/>
      <c r="Q410" s="16" t="n"/>
      <c r="R410" s="18">
        <f>IF(H410="","",IF(I410="",H410+TA_RFI,MIN(I410,H410+TA_RFI)))</f>
        <v/>
      </c>
      <c r="S410" s="15">
        <f>IF(H410="","",IF(M410="",DATADATE,M410)-H410)</f>
        <v/>
      </c>
      <c r="T410" s="15">
        <f>IF(OR(R410="",M410&lt;&gt;""),"",IF(DATADATE&gt;R410,"OVERDUE",""))</f>
        <v/>
      </c>
      <c r="U410" s="15">
        <f>IF(OR(M410="",R410=""),"",IF(M410&lt;=R410,"On time","Late"))</f>
        <v/>
      </c>
      <c r="V410" s="16" t="n"/>
      <c r="W410" s="16" t="n"/>
    </row>
    <row r="411">
      <c r="A411" s="15">
        <f>IF(C411="","",PROJ&amp;"-"&amp;"RFI"&amp;"-"&amp;B411&amp;"-"&amp;TEXT(C411,"0000"))</f>
        <v/>
      </c>
      <c r="B411" s="16" t="n"/>
      <c r="C411" s="16" t="n"/>
      <c r="D411" s="16" t="n"/>
      <c r="E411" s="16" t="n"/>
      <c r="F411" s="16" t="n"/>
      <c r="G411" s="16" t="n"/>
      <c r="H411" s="17" t="n"/>
      <c r="I411" s="17" t="n"/>
      <c r="J411" s="16" t="n"/>
      <c r="K411" s="16" t="n"/>
      <c r="L411" s="16" t="n"/>
      <c r="M411" s="17" t="n"/>
      <c r="N411" s="16" t="n"/>
      <c r="O411" s="16" t="n"/>
      <c r="P411" s="16" t="n"/>
      <c r="Q411" s="16" t="n"/>
      <c r="R411" s="18">
        <f>IF(H411="","",IF(I411="",H411+TA_RFI,MIN(I411,H411+TA_RFI)))</f>
        <v/>
      </c>
      <c r="S411" s="15">
        <f>IF(H411="","",IF(M411="",DATADATE,M411)-H411)</f>
        <v/>
      </c>
      <c r="T411" s="15">
        <f>IF(OR(R411="",M411&lt;&gt;""),"",IF(DATADATE&gt;R411,"OVERDUE",""))</f>
        <v/>
      </c>
      <c r="U411" s="15">
        <f>IF(OR(M411="",R411=""),"",IF(M411&lt;=R411,"On time","Late"))</f>
        <v/>
      </c>
      <c r="V411" s="16" t="n"/>
      <c r="W411" s="16" t="n"/>
    </row>
    <row r="412">
      <c r="A412" s="15">
        <f>IF(C412="","",PROJ&amp;"-"&amp;"RFI"&amp;"-"&amp;B412&amp;"-"&amp;TEXT(C412,"0000"))</f>
        <v/>
      </c>
      <c r="B412" s="16" t="n"/>
      <c r="C412" s="16" t="n"/>
      <c r="D412" s="16" t="n"/>
      <c r="E412" s="16" t="n"/>
      <c r="F412" s="16" t="n"/>
      <c r="G412" s="16" t="n"/>
      <c r="H412" s="17" t="n"/>
      <c r="I412" s="17" t="n"/>
      <c r="J412" s="16" t="n"/>
      <c r="K412" s="16" t="n"/>
      <c r="L412" s="16" t="n"/>
      <c r="M412" s="17" t="n"/>
      <c r="N412" s="16" t="n"/>
      <c r="O412" s="16" t="n"/>
      <c r="P412" s="16" t="n"/>
      <c r="Q412" s="16" t="n"/>
      <c r="R412" s="18">
        <f>IF(H412="","",IF(I412="",H412+TA_RFI,MIN(I412,H412+TA_RFI)))</f>
        <v/>
      </c>
      <c r="S412" s="15">
        <f>IF(H412="","",IF(M412="",DATADATE,M412)-H412)</f>
        <v/>
      </c>
      <c r="T412" s="15">
        <f>IF(OR(R412="",M412&lt;&gt;""),"",IF(DATADATE&gt;R412,"OVERDUE",""))</f>
        <v/>
      </c>
      <c r="U412" s="15">
        <f>IF(OR(M412="",R412=""),"",IF(M412&lt;=R412,"On time","Late"))</f>
        <v/>
      </c>
      <c r="V412" s="16" t="n"/>
      <c r="W412" s="16" t="n"/>
    </row>
    <row r="413">
      <c r="A413" s="15">
        <f>IF(C413="","",PROJ&amp;"-"&amp;"RFI"&amp;"-"&amp;B413&amp;"-"&amp;TEXT(C413,"0000"))</f>
        <v/>
      </c>
      <c r="B413" s="16" t="n"/>
      <c r="C413" s="16" t="n"/>
      <c r="D413" s="16" t="n"/>
      <c r="E413" s="16" t="n"/>
      <c r="F413" s="16" t="n"/>
      <c r="G413" s="16" t="n"/>
      <c r="H413" s="17" t="n"/>
      <c r="I413" s="17" t="n"/>
      <c r="J413" s="16" t="n"/>
      <c r="K413" s="16" t="n"/>
      <c r="L413" s="16" t="n"/>
      <c r="M413" s="17" t="n"/>
      <c r="N413" s="16" t="n"/>
      <c r="O413" s="16" t="n"/>
      <c r="P413" s="16" t="n"/>
      <c r="Q413" s="16" t="n"/>
      <c r="R413" s="18">
        <f>IF(H413="","",IF(I413="",H413+TA_RFI,MIN(I413,H413+TA_RFI)))</f>
        <v/>
      </c>
      <c r="S413" s="15">
        <f>IF(H413="","",IF(M413="",DATADATE,M413)-H413)</f>
        <v/>
      </c>
      <c r="T413" s="15">
        <f>IF(OR(R413="",M413&lt;&gt;""),"",IF(DATADATE&gt;R413,"OVERDUE",""))</f>
        <v/>
      </c>
      <c r="U413" s="15">
        <f>IF(OR(M413="",R413=""),"",IF(M413&lt;=R413,"On time","Late"))</f>
        <v/>
      </c>
      <c r="V413" s="16" t="n"/>
      <c r="W413" s="16" t="n"/>
    </row>
    <row r="414">
      <c r="A414" s="15">
        <f>IF(C414="","",PROJ&amp;"-"&amp;"RFI"&amp;"-"&amp;B414&amp;"-"&amp;TEXT(C414,"0000"))</f>
        <v/>
      </c>
      <c r="B414" s="16" t="n"/>
      <c r="C414" s="16" t="n"/>
      <c r="D414" s="16" t="n"/>
      <c r="E414" s="16" t="n"/>
      <c r="F414" s="16" t="n"/>
      <c r="G414" s="16" t="n"/>
      <c r="H414" s="17" t="n"/>
      <c r="I414" s="17" t="n"/>
      <c r="J414" s="16" t="n"/>
      <c r="K414" s="16" t="n"/>
      <c r="L414" s="16" t="n"/>
      <c r="M414" s="17" t="n"/>
      <c r="N414" s="16" t="n"/>
      <c r="O414" s="16" t="n"/>
      <c r="P414" s="16" t="n"/>
      <c r="Q414" s="16" t="n"/>
      <c r="R414" s="18">
        <f>IF(H414="","",IF(I414="",H414+TA_RFI,MIN(I414,H414+TA_RFI)))</f>
        <v/>
      </c>
      <c r="S414" s="15">
        <f>IF(H414="","",IF(M414="",DATADATE,M414)-H414)</f>
        <v/>
      </c>
      <c r="T414" s="15">
        <f>IF(OR(R414="",M414&lt;&gt;""),"",IF(DATADATE&gt;R414,"OVERDUE",""))</f>
        <v/>
      </c>
      <c r="U414" s="15">
        <f>IF(OR(M414="",R414=""),"",IF(M414&lt;=R414,"On time","Late"))</f>
        <v/>
      </c>
      <c r="V414" s="16" t="n"/>
      <c r="W414" s="16" t="n"/>
    </row>
    <row r="415">
      <c r="A415" s="15">
        <f>IF(C415="","",PROJ&amp;"-"&amp;"RFI"&amp;"-"&amp;B415&amp;"-"&amp;TEXT(C415,"0000"))</f>
        <v/>
      </c>
      <c r="B415" s="16" t="n"/>
      <c r="C415" s="16" t="n"/>
      <c r="D415" s="16" t="n"/>
      <c r="E415" s="16" t="n"/>
      <c r="F415" s="16" t="n"/>
      <c r="G415" s="16" t="n"/>
      <c r="H415" s="17" t="n"/>
      <c r="I415" s="17" t="n"/>
      <c r="J415" s="16" t="n"/>
      <c r="K415" s="16" t="n"/>
      <c r="L415" s="16" t="n"/>
      <c r="M415" s="17" t="n"/>
      <c r="N415" s="16" t="n"/>
      <c r="O415" s="16" t="n"/>
      <c r="P415" s="16" t="n"/>
      <c r="Q415" s="16" t="n"/>
      <c r="R415" s="18">
        <f>IF(H415="","",IF(I415="",H415+TA_RFI,MIN(I415,H415+TA_RFI)))</f>
        <v/>
      </c>
      <c r="S415" s="15">
        <f>IF(H415="","",IF(M415="",DATADATE,M415)-H415)</f>
        <v/>
      </c>
      <c r="T415" s="15">
        <f>IF(OR(R415="",M415&lt;&gt;""),"",IF(DATADATE&gt;R415,"OVERDUE",""))</f>
        <v/>
      </c>
      <c r="U415" s="15">
        <f>IF(OR(M415="",R415=""),"",IF(M415&lt;=R415,"On time","Late"))</f>
        <v/>
      </c>
      <c r="V415" s="16" t="n"/>
      <c r="W415" s="16" t="n"/>
    </row>
    <row r="416">
      <c r="A416" s="15">
        <f>IF(C416="","",PROJ&amp;"-"&amp;"RFI"&amp;"-"&amp;B416&amp;"-"&amp;TEXT(C416,"0000"))</f>
        <v/>
      </c>
      <c r="B416" s="16" t="n"/>
      <c r="C416" s="16" t="n"/>
      <c r="D416" s="16" t="n"/>
      <c r="E416" s="16" t="n"/>
      <c r="F416" s="16" t="n"/>
      <c r="G416" s="16" t="n"/>
      <c r="H416" s="17" t="n"/>
      <c r="I416" s="17" t="n"/>
      <c r="J416" s="16" t="n"/>
      <c r="K416" s="16" t="n"/>
      <c r="L416" s="16" t="n"/>
      <c r="M416" s="17" t="n"/>
      <c r="N416" s="16" t="n"/>
      <c r="O416" s="16" t="n"/>
      <c r="P416" s="16" t="n"/>
      <c r="Q416" s="16" t="n"/>
      <c r="R416" s="18">
        <f>IF(H416="","",IF(I416="",H416+TA_RFI,MIN(I416,H416+TA_RFI)))</f>
        <v/>
      </c>
      <c r="S416" s="15">
        <f>IF(H416="","",IF(M416="",DATADATE,M416)-H416)</f>
        <v/>
      </c>
      <c r="T416" s="15">
        <f>IF(OR(R416="",M416&lt;&gt;""),"",IF(DATADATE&gt;R416,"OVERDUE",""))</f>
        <v/>
      </c>
      <c r="U416" s="15">
        <f>IF(OR(M416="",R416=""),"",IF(M416&lt;=R416,"On time","Late"))</f>
        <v/>
      </c>
      <c r="V416" s="16" t="n"/>
      <c r="W416" s="16" t="n"/>
    </row>
    <row r="417">
      <c r="A417" s="15">
        <f>IF(C417="","",PROJ&amp;"-"&amp;"RFI"&amp;"-"&amp;B417&amp;"-"&amp;TEXT(C417,"0000"))</f>
        <v/>
      </c>
      <c r="B417" s="16" t="n"/>
      <c r="C417" s="16" t="n"/>
      <c r="D417" s="16" t="n"/>
      <c r="E417" s="16" t="n"/>
      <c r="F417" s="16" t="n"/>
      <c r="G417" s="16" t="n"/>
      <c r="H417" s="17" t="n"/>
      <c r="I417" s="17" t="n"/>
      <c r="J417" s="16" t="n"/>
      <c r="K417" s="16" t="n"/>
      <c r="L417" s="16" t="n"/>
      <c r="M417" s="17" t="n"/>
      <c r="N417" s="16" t="n"/>
      <c r="O417" s="16" t="n"/>
      <c r="P417" s="16" t="n"/>
      <c r="Q417" s="16" t="n"/>
      <c r="R417" s="18">
        <f>IF(H417="","",IF(I417="",H417+TA_RFI,MIN(I417,H417+TA_RFI)))</f>
        <v/>
      </c>
      <c r="S417" s="15">
        <f>IF(H417="","",IF(M417="",DATADATE,M417)-H417)</f>
        <v/>
      </c>
      <c r="T417" s="15">
        <f>IF(OR(R417="",M417&lt;&gt;""),"",IF(DATADATE&gt;R417,"OVERDUE",""))</f>
        <v/>
      </c>
      <c r="U417" s="15">
        <f>IF(OR(M417="",R417=""),"",IF(M417&lt;=R417,"On time","Late"))</f>
        <v/>
      </c>
      <c r="V417" s="16" t="n"/>
      <c r="W417" s="16" t="n"/>
    </row>
    <row r="418">
      <c r="A418" s="15">
        <f>IF(C418="","",PROJ&amp;"-"&amp;"RFI"&amp;"-"&amp;B418&amp;"-"&amp;TEXT(C418,"0000"))</f>
        <v/>
      </c>
      <c r="B418" s="16" t="n"/>
      <c r="C418" s="16" t="n"/>
      <c r="D418" s="16" t="n"/>
      <c r="E418" s="16" t="n"/>
      <c r="F418" s="16" t="n"/>
      <c r="G418" s="16" t="n"/>
      <c r="H418" s="17" t="n"/>
      <c r="I418" s="17" t="n"/>
      <c r="J418" s="16" t="n"/>
      <c r="K418" s="16" t="n"/>
      <c r="L418" s="16" t="n"/>
      <c r="M418" s="17" t="n"/>
      <c r="N418" s="16" t="n"/>
      <c r="O418" s="16" t="n"/>
      <c r="P418" s="16" t="n"/>
      <c r="Q418" s="16" t="n"/>
      <c r="R418" s="18">
        <f>IF(H418="","",IF(I418="",H418+TA_RFI,MIN(I418,H418+TA_RFI)))</f>
        <v/>
      </c>
      <c r="S418" s="15">
        <f>IF(H418="","",IF(M418="",DATADATE,M418)-H418)</f>
        <v/>
      </c>
      <c r="T418" s="15">
        <f>IF(OR(R418="",M418&lt;&gt;""),"",IF(DATADATE&gt;R418,"OVERDUE",""))</f>
        <v/>
      </c>
      <c r="U418" s="15">
        <f>IF(OR(M418="",R418=""),"",IF(M418&lt;=R418,"On time","Late"))</f>
        <v/>
      </c>
      <c r="V418" s="16" t="n"/>
      <c r="W418" s="16" t="n"/>
    </row>
    <row r="419">
      <c r="A419" s="15">
        <f>IF(C419="","",PROJ&amp;"-"&amp;"RFI"&amp;"-"&amp;B419&amp;"-"&amp;TEXT(C419,"0000"))</f>
        <v/>
      </c>
      <c r="B419" s="16" t="n"/>
      <c r="C419" s="16" t="n"/>
      <c r="D419" s="16" t="n"/>
      <c r="E419" s="16" t="n"/>
      <c r="F419" s="16" t="n"/>
      <c r="G419" s="16" t="n"/>
      <c r="H419" s="17" t="n"/>
      <c r="I419" s="17" t="n"/>
      <c r="J419" s="16" t="n"/>
      <c r="K419" s="16" t="n"/>
      <c r="L419" s="16" t="n"/>
      <c r="M419" s="17" t="n"/>
      <c r="N419" s="16" t="n"/>
      <c r="O419" s="16" t="n"/>
      <c r="P419" s="16" t="n"/>
      <c r="Q419" s="16" t="n"/>
      <c r="R419" s="18">
        <f>IF(H419="","",IF(I419="",H419+TA_RFI,MIN(I419,H419+TA_RFI)))</f>
        <v/>
      </c>
      <c r="S419" s="15">
        <f>IF(H419="","",IF(M419="",DATADATE,M419)-H419)</f>
        <v/>
      </c>
      <c r="T419" s="15">
        <f>IF(OR(R419="",M419&lt;&gt;""),"",IF(DATADATE&gt;R419,"OVERDUE",""))</f>
        <v/>
      </c>
      <c r="U419" s="15">
        <f>IF(OR(M419="",R419=""),"",IF(M419&lt;=R419,"On time","Late"))</f>
        <v/>
      </c>
      <c r="V419" s="16" t="n"/>
      <c r="W419" s="16" t="n"/>
    </row>
    <row r="420">
      <c r="A420" s="15">
        <f>IF(C420="","",PROJ&amp;"-"&amp;"RFI"&amp;"-"&amp;B420&amp;"-"&amp;TEXT(C420,"0000"))</f>
        <v/>
      </c>
      <c r="B420" s="16" t="n"/>
      <c r="C420" s="16" t="n"/>
      <c r="D420" s="16" t="n"/>
      <c r="E420" s="16" t="n"/>
      <c r="F420" s="16" t="n"/>
      <c r="G420" s="16" t="n"/>
      <c r="H420" s="17" t="n"/>
      <c r="I420" s="17" t="n"/>
      <c r="J420" s="16" t="n"/>
      <c r="K420" s="16" t="n"/>
      <c r="L420" s="16" t="n"/>
      <c r="M420" s="17" t="n"/>
      <c r="N420" s="16" t="n"/>
      <c r="O420" s="16" t="n"/>
      <c r="P420" s="16" t="n"/>
      <c r="Q420" s="16" t="n"/>
      <c r="R420" s="18">
        <f>IF(H420="","",IF(I420="",H420+TA_RFI,MIN(I420,H420+TA_RFI)))</f>
        <v/>
      </c>
      <c r="S420" s="15">
        <f>IF(H420="","",IF(M420="",DATADATE,M420)-H420)</f>
        <v/>
      </c>
      <c r="T420" s="15">
        <f>IF(OR(R420="",M420&lt;&gt;""),"",IF(DATADATE&gt;R420,"OVERDUE",""))</f>
        <v/>
      </c>
      <c r="U420" s="15">
        <f>IF(OR(M420="",R420=""),"",IF(M420&lt;=R420,"On time","Late"))</f>
        <v/>
      </c>
      <c r="V420" s="16" t="n"/>
      <c r="W420" s="16" t="n"/>
    </row>
    <row r="421">
      <c r="A421" s="15">
        <f>IF(C421="","",PROJ&amp;"-"&amp;"RFI"&amp;"-"&amp;B421&amp;"-"&amp;TEXT(C421,"0000"))</f>
        <v/>
      </c>
      <c r="B421" s="16" t="n"/>
      <c r="C421" s="16" t="n"/>
      <c r="D421" s="16" t="n"/>
      <c r="E421" s="16" t="n"/>
      <c r="F421" s="16" t="n"/>
      <c r="G421" s="16" t="n"/>
      <c r="H421" s="17" t="n"/>
      <c r="I421" s="17" t="n"/>
      <c r="J421" s="16" t="n"/>
      <c r="K421" s="16" t="n"/>
      <c r="L421" s="16" t="n"/>
      <c r="M421" s="17" t="n"/>
      <c r="N421" s="16" t="n"/>
      <c r="O421" s="16" t="n"/>
      <c r="P421" s="16" t="n"/>
      <c r="Q421" s="16" t="n"/>
      <c r="R421" s="18">
        <f>IF(H421="","",IF(I421="",H421+TA_RFI,MIN(I421,H421+TA_RFI)))</f>
        <v/>
      </c>
      <c r="S421" s="15">
        <f>IF(H421="","",IF(M421="",DATADATE,M421)-H421)</f>
        <v/>
      </c>
      <c r="T421" s="15">
        <f>IF(OR(R421="",M421&lt;&gt;""),"",IF(DATADATE&gt;R421,"OVERDUE",""))</f>
        <v/>
      </c>
      <c r="U421" s="15">
        <f>IF(OR(M421="",R421=""),"",IF(M421&lt;=R421,"On time","Late"))</f>
        <v/>
      </c>
      <c r="V421" s="16" t="n"/>
      <c r="W421" s="16" t="n"/>
    </row>
    <row r="422">
      <c r="A422" s="15">
        <f>IF(C422="","",PROJ&amp;"-"&amp;"RFI"&amp;"-"&amp;B422&amp;"-"&amp;TEXT(C422,"0000"))</f>
        <v/>
      </c>
      <c r="B422" s="16" t="n"/>
      <c r="C422" s="16" t="n"/>
      <c r="D422" s="16" t="n"/>
      <c r="E422" s="16" t="n"/>
      <c r="F422" s="16" t="n"/>
      <c r="G422" s="16" t="n"/>
      <c r="H422" s="17" t="n"/>
      <c r="I422" s="17" t="n"/>
      <c r="J422" s="16" t="n"/>
      <c r="K422" s="16" t="n"/>
      <c r="L422" s="16" t="n"/>
      <c r="M422" s="17" t="n"/>
      <c r="N422" s="16" t="n"/>
      <c r="O422" s="16" t="n"/>
      <c r="P422" s="16" t="n"/>
      <c r="Q422" s="16" t="n"/>
      <c r="R422" s="18">
        <f>IF(H422="","",IF(I422="",H422+TA_RFI,MIN(I422,H422+TA_RFI)))</f>
        <v/>
      </c>
      <c r="S422" s="15">
        <f>IF(H422="","",IF(M422="",DATADATE,M422)-H422)</f>
        <v/>
      </c>
      <c r="T422" s="15">
        <f>IF(OR(R422="",M422&lt;&gt;""),"",IF(DATADATE&gt;R422,"OVERDUE",""))</f>
        <v/>
      </c>
      <c r="U422" s="15">
        <f>IF(OR(M422="",R422=""),"",IF(M422&lt;=R422,"On time","Late"))</f>
        <v/>
      </c>
      <c r="V422" s="16" t="n"/>
      <c r="W422" s="16" t="n"/>
    </row>
    <row r="423">
      <c r="A423" s="15">
        <f>IF(C423="","",PROJ&amp;"-"&amp;"RFI"&amp;"-"&amp;B423&amp;"-"&amp;TEXT(C423,"0000"))</f>
        <v/>
      </c>
      <c r="B423" s="16" t="n"/>
      <c r="C423" s="16" t="n"/>
      <c r="D423" s="16" t="n"/>
      <c r="E423" s="16" t="n"/>
      <c r="F423" s="16" t="n"/>
      <c r="G423" s="16" t="n"/>
      <c r="H423" s="17" t="n"/>
      <c r="I423" s="17" t="n"/>
      <c r="J423" s="16" t="n"/>
      <c r="K423" s="16" t="n"/>
      <c r="L423" s="16" t="n"/>
      <c r="M423" s="17" t="n"/>
      <c r="N423" s="16" t="n"/>
      <c r="O423" s="16" t="n"/>
      <c r="P423" s="16" t="n"/>
      <c r="Q423" s="16" t="n"/>
      <c r="R423" s="18">
        <f>IF(H423="","",IF(I423="",H423+TA_RFI,MIN(I423,H423+TA_RFI)))</f>
        <v/>
      </c>
      <c r="S423" s="15">
        <f>IF(H423="","",IF(M423="",DATADATE,M423)-H423)</f>
        <v/>
      </c>
      <c r="T423" s="15">
        <f>IF(OR(R423="",M423&lt;&gt;""),"",IF(DATADATE&gt;R423,"OVERDUE",""))</f>
        <v/>
      </c>
      <c r="U423" s="15">
        <f>IF(OR(M423="",R423=""),"",IF(M423&lt;=R423,"On time","Late"))</f>
        <v/>
      </c>
      <c r="V423" s="16" t="n"/>
      <c r="W423" s="16" t="n"/>
    </row>
    <row r="424">
      <c r="A424" s="15">
        <f>IF(C424="","",PROJ&amp;"-"&amp;"RFI"&amp;"-"&amp;B424&amp;"-"&amp;TEXT(C424,"0000"))</f>
        <v/>
      </c>
      <c r="B424" s="16" t="n"/>
      <c r="C424" s="16" t="n"/>
      <c r="D424" s="16" t="n"/>
      <c r="E424" s="16" t="n"/>
      <c r="F424" s="16" t="n"/>
      <c r="G424" s="16" t="n"/>
      <c r="H424" s="17" t="n"/>
      <c r="I424" s="17" t="n"/>
      <c r="J424" s="16" t="n"/>
      <c r="K424" s="16" t="n"/>
      <c r="L424" s="16" t="n"/>
      <c r="M424" s="17" t="n"/>
      <c r="N424" s="16" t="n"/>
      <c r="O424" s="16" t="n"/>
      <c r="P424" s="16" t="n"/>
      <c r="Q424" s="16" t="n"/>
      <c r="R424" s="18">
        <f>IF(H424="","",IF(I424="",H424+TA_RFI,MIN(I424,H424+TA_RFI)))</f>
        <v/>
      </c>
      <c r="S424" s="15">
        <f>IF(H424="","",IF(M424="",DATADATE,M424)-H424)</f>
        <v/>
      </c>
      <c r="T424" s="15">
        <f>IF(OR(R424="",M424&lt;&gt;""),"",IF(DATADATE&gt;R424,"OVERDUE",""))</f>
        <v/>
      </c>
      <c r="U424" s="15">
        <f>IF(OR(M424="",R424=""),"",IF(M424&lt;=R424,"On time","Late"))</f>
        <v/>
      </c>
      <c r="V424" s="16" t="n"/>
      <c r="W424" s="16" t="n"/>
    </row>
    <row r="425">
      <c r="A425" s="15">
        <f>IF(C425="","",PROJ&amp;"-"&amp;"RFI"&amp;"-"&amp;B425&amp;"-"&amp;TEXT(C425,"0000"))</f>
        <v/>
      </c>
      <c r="B425" s="16" t="n"/>
      <c r="C425" s="16" t="n"/>
      <c r="D425" s="16" t="n"/>
      <c r="E425" s="16" t="n"/>
      <c r="F425" s="16" t="n"/>
      <c r="G425" s="16" t="n"/>
      <c r="H425" s="17" t="n"/>
      <c r="I425" s="17" t="n"/>
      <c r="J425" s="16" t="n"/>
      <c r="K425" s="16" t="n"/>
      <c r="L425" s="16" t="n"/>
      <c r="M425" s="17" t="n"/>
      <c r="N425" s="16" t="n"/>
      <c r="O425" s="16" t="n"/>
      <c r="P425" s="16" t="n"/>
      <c r="Q425" s="16" t="n"/>
      <c r="R425" s="18">
        <f>IF(H425="","",IF(I425="",H425+TA_RFI,MIN(I425,H425+TA_RFI)))</f>
        <v/>
      </c>
      <c r="S425" s="15">
        <f>IF(H425="","",IF(M425="",DATADATE,M425)-H425)</f>
        <v/>
      </c>
      <c r="T425" s="15">
        <f>IF(OR(R425="",M425&lt;&gt;""),"",IF(DATADATE&gt;R425,"OVERDUE",""))</f>
        <v/>
      </c>
      <c r="U425" s="15">
        <f>IF(OR(M425="",R425=""),"",IF(M425&lt;=R425,"On time","Late"))</f>
        <v/>
      </c>
      <c r="V425" s="16" t="n"/>
      <c r="W425" s="16" t="n"/>
    </row>
    <row r="426">
      <c r="A426" s="15">
        <f>IF(C426="","",PROJ&amp;"-"&amp;"RFI"&amp;"-"&amp;B426&amp;"-"&amp;TEXT(C426,"0000"))</f>
        <v/>
      </c>
      <c r="B426" s="16" t="n"/>
      <c r="C426" s="16" t="n"/>
      <c r="D426" s="16" t="n"/>
      <c r="E426" s="16" t="n"/>
      <c r="F426" s="16" t="n"/>
      <c r="G426" s="16" t="n"/>
      <c r="H426" s="17" t="n"/>
      <c r="I426" s="17" t="n"/>
      <c r="J426" s="16" t="n"/>
      <c r="K426" s="16" t="n"/>
      <c r="L426" s="16" t="n"/>
      <c r="M426" s="17" t="n"/>
      <c r="N426" s="16" t="n"/>
      <c r="O426" s="16" t="n"/>
      <c r="P426" s="16" t="n"/>
      <c r="Q426" s="16" t="n"/>
      <c r="R426" s="18">
        <f>IF(H426="","",IF(I426="",H426+TA_RFI,MIN(I426,H426+TA_RFI)))</f>
        <v/>
      </c>
      <c r="S426" s="15">
        <f>IF(H426="","",IF(M426="",DATADATE,M426)-H426)</f>
        <v/>
      </c>
      <c r="T426" s="15">
        <f>IF(OR(R426="",M426&lt;&gt;""),"",IF(DATADATE&gt;R426,"OVERDUE",""))</f>
        <v/>
      </c>
      <c r="U426" s="15">
        <f>IF(OR(M426="",R426=""),"",IF(M426&lt;=R426,"On time","Late"))</f>
        <v/>
      </c>
      <c r="V426" s="16" t="n"/>
      <c r="W426" s="16" t="n"/>
    </row>
    <row r="427">
      <c r="A427" s="15">
        <f>IF(C427="","",PROJ&amp;"-"&amp;"RFI"&amp;"-"&amp;B427&amp;"-"&amp;TEXT(C427,"0000"))</f>
        <v/>
      </c>
      <c r="B427" s="16" t="n"/>
      <c r="C427" s="16" t="n"/>
      <c r="D427" s="16" t="n"/>
      <c r="E427" s="16" t="n"/>
      <c r="F427" s="16" t="n"/>
      <c r="G427" s="16" t="n"/>
      <c r="H427" s="17" t="n"/>
      <c r="I427" s="17" t="n"/>
      <c r="J427" s="16" t="n"/>
      <c r="K427" s="16" t="n"/>
      <c r="L427" s="16" t="n"/>
      <c r="M427" s="17" t="n"/>
      <c r="N427" s="16" t="n"/>
      <c r="O427" s="16" t="n"/>
      <c r="P427" s="16" t="n"/>
      <c r="Q427" s="16" t="n"/>
      <c r="R427" s="18">
        <f>IF(H427="","",IF(I427="",H427+TA_RFI,MIN(I427,H427+TA_RFI)))</f>
        <v/>
      </c>
      <c r="S427" s="15">
        <f>IF(H427="","",IF(M427="",DATADATE,M427)-H427)</f>
        <v/>
      </c>
      <c r="T427" s="15">
        <f>IF(OR(R427="",M427&lt;&gt;""),"",IF(DATADATE&gt;R427,"OVERDUE",""))</f>
        <v/>
      </c>
      <c r="U427" s="15">
        <f>IF(OR(M427="",R427=""),"",IF(M427&lt;=R427,"On time","Late"))</f>
        <v/>
      </c>
      <c r="V427" s="16" t="n"/>
      <c r="W427" s="16" t="n"/>
    </row>
    <row r="428">
      <c r="A428" s="15">
        <f>IF(C428="","",PROJ&amp;"-"&amp;"RFI"&amp;"-"&amp;B428&amp;"-"&amp;TEXT(C428,"0000"))</f>
        <v/>
      </c>
      <c r="B428" s="16" t="n"/>
      <c r="C428" s="16" t="n"/>
      <c r="D428" s="16" t="n"/>
      <c r="E428" s="16" t="n"/>
      <c r="F428" s="16" t="n"/>
      <c r="G428" s="16" t="n"/>
      <c r="H428" s="17" t="n"/>
      <c r="I428" s="17" t="n"/>
      <c r="J428" s="16" t="n"/>
      <c r="K428" s="16" t="n"/>
      <c r="L428" s="16" t="n"/>
      <c r="M428" s="17" t="n"/>
      <c r="N428" s="16" t="n"/>
      <c r="O428" s="16" t="n"/>
      <c r="P428" s="16" t="n"/>
      <c r="Q428" s="16" t="n"/>
      <c r="R428" s="18">
        <f>IF(H428="","",IF(I428="",H428+TA_RFI,MIN(I428,H428+TA_RFI)))</f>
        <v/>
      </c>
      <c r="S428" s="15">
        <f>IF(H428="","",IF(M428="",DATADATE,M428)-H428)</f>
        <v/>
      </c>
      <c r="T428" s="15">
        <f>IF(OR(R428="",M428&lt;&gt;""),"",IF(DATADATE&gt;R428,"OVERDUE",""))</f>
        <v/>
      </c>
      <c r="U428" s="15">
        <f>IF(OR(M428="",R428=""),"",IF(M428&lt;=R428,"On time","Late"))</f>
        <v/>
      </c>
      <c r="V428" s="16" t="n"/>
      <c r="W428" s="16" t="n"/>
    </row>
    <row r="429">
      <c r="A429" s="15">
        <f>IF(C429="","",PROJ&amp;"-"&amp;"RFI"&amp;"-"&amp;B429&amp;"-"&amp;TEXT(C429,"0000"))</f>
        <v/>
      </c>
      <c r="B429" s="16" t="n"/>
      <c r="C429" s="16" t="n"/>
      <c r="D429" s="16" t="n"/>
      <c r="E429" s="16" t="n"/>
      <c r="F429" s="16" t="n"/>
      <c r="G429" s="16" t="n"/>
      <c r="H429" s="17" t="n"/>
      <c r="I429" s="17" t="n"/>
      <c r="J429" s="16" t="n"/>
      <c r="K429" s="16" t="n"/>
      <c r="L429" s="16" t="n"/>
      <c r="M429" s="17" t="n"/>
      <c r="N429" s="16" t="n"/>
      <c r="O429" s="16" t="n"/>
      <c r="P429" s="16" t="n"/>
      <c r="Q429" s="16" t="n"/>
      <c r="R429" s="18">
        <f>IF(H429="","",IF(I429="",H429+TA_RFI,MIN(I429,H429+TA_RFI)))</f>
        <v/>
      </c>
      <c r="S429" s="15">
        <f>IF(H429="","",IF(M429="",DATADATE,M429)-H429)</f>
        <v/>
      </c>
      <c r="T429" s="15">
        <f>IF(OR(R429="",M429&lt;&gt;""),"",IF(DATADATE&gt;R429,"OVERDUE",""))</f>
        <v/>
      </c>
      <c r="U429" s="15">
        <f>IF(OR(M429="",R429=""),"",IF(M429&lt;=R429,"On time","Late"))</f>
        <v/>
      </c>
      <c r="V429" s="16" t="n"/>
      <c r="W429" s="16" t="n"/>
    </row>
    <row r="430">
      <c r="A430" s="15">
        <f>IF(C430="","",PROJ&amp;"-"&amp;"RFI"&amp;"-"&amp;B430&amp;"-"&amp;TEXT(C430,"0000"))</f>
        <v/>
      </c>
      <c r="B430" s="16" t="n"/>
      <c r="C430" s="16" t="n"/>
      <c r="D430" s="16" t="n"/>
      <c r="E430" s="16" t="n"/>
      <c r="F430" s="16" t="n"/>
      <c r="G430" s="16" t="n"/>
      <c r="H430" s="17" t="n"/>
      <c r="I430" s="17" t="n"/>
      <c r="J430" s="16" t="n"/>
      <c r="K430" s="16" t="n"/>
      <c r="L430" s="16" t="n"/>
      <c r="M430" s="17" t="n"/>
      <c r="N430" s="16" t="n"/>
      <c r="O430" s="16" t="n"/>
      <c r="P430" s="16" t="n"/>
      <c r="Q430" s="16" t="n"/>
      <c r="R430" s="18">
        <f>IF(H430="","",IF(I430="",H430+TA_RFI,MIN(I430,H430+TA_RFI)))</f>
        <v/>
      </c>
      <c r="S430" s="15">
        <f>IF(H430="","",IF(M430="",DATADATE,M430)-H430)</f>
        <v/>
      </c>
      <c r="T430" s="15">
        <f>IF(OR(R430="",M430&lt;&gt;""),"",IF(DATADATE&gt;R430,"OVERDUE",""))</f>
        <v/>
      </c>
      <c r="U430" s="15">
        <f>IF(OR(M430="",R430=""),"",IF(M430&lt;=R430,"On time","Late"))</f>
        <v/>
      </c>
      <c r="V430" s="16" t="n"/>
      <c r="W430" s="16" t="n"/>
    </row>
    <row r="431">
      <c r="A431" s="15">
        <f>IF(C431="","",PROJ&amp;"-"&amp;"RFI"&amp;"-"&amp;B431&amp;"-"&amp;TEXT(C431,"0000"))</f>
        <v/>
      </c>
      <c r="B431" s="16" t="n"/>
      <c r="C431" s="16" t="n"/>
      <c r="D431" s="16" t="n"/>
      <c r="E431" s="16" t="n"/>
      <c r="F431" s="16" t="n"/>
      <c r="G431" s="16" t="n"/>
      <c r="H431" s="17" t="n"/>
      <c r="I431" s="17" t="n"/>
      <c r="J431" s="16" t="n"/>
      <c r="K431" s="16" t="n"/>
      <c r="L431" s="16" t="n"/>
      <c r="M431" s="17" t="n"/>
      <c r="N431" s="16" t="n"/>
      <c r="O431" s="16" t="n"/>
      <c r="P431" s="16" t="n"/>
      <c r="Q431" s="16" t="n"/>
      <c r="R431" s="18">
        <f>IF(H431="","",IF(I431="",H431+TA_RFI,MIN(I431,H431+TA_RFI)))</f>
        <v/>
      </c>
      <c r="S431" s="15">
        <f>IF(H431="","",IF(M431="",DATADATE,M431)-H431)</f>
        <v/>
      </c>
      <c r="T431" s="15">
        <f>IF(OR(R431="",M431&lt;&gt;""),"",IF(DATADATE&gt;R431,"OVERDUE",""))</f>
        <v/>
      </c>
      <c r="U431" s="15">
        <f>IF(OR(M431="",R431=""),"",IF(M431&lt;=R431,"On time","Late"))</f>
        <v/>
      </c>
      <c r="V431" s="16" t="n"/>
      <c r="W431" s="16" t="n"/>
    </row>
    <row r="432">
      <c r="A432" s="15">
        <f>IF(C432="","",PROJ&amp;"-"&amp;"RFI"&amp;"-"&amp;B432&amp;"-"&amp;TEXT(C432,"0000"))</f>
        <v/>
      </c>
      <c r="B432" s="16" t="n"/>
      <c r="C432" s="16" t="n"/>
      <c r="D432" s="16" t="n"/>
      <c r="E432" s="16" t="n"/>
      <c r="F432" s="16" t="n"/>
      <c r="G432" s="16" t="n"/>
      <c r="H432" s="17" t="n"/>
      <c r="I432" s="17" t="n"/>
      <c r="J432" s="16" t="n"/>
      <c r="K432" s="16" t="n"/>
      <c r="L432" s="16" t="n"/>
      <c r="M432" s="17" t="n"/>
      <c r="N432" s="16" t="n"/>
      <c r="O432" s="16" t="n"/>
      <c r="P432" s="16" t="n"/>
      <c r="Q432" s="16" t="n"/>
      <c r="R432" s="18">
        <f>IF(H432="","",IF(I432="",H432+TA_RFI,MIN(I432,H432+TA_RFI)))</f>
        <v/>
      </c>
      <c r="S432" s="15">
        <f>IF(H432="","",IF(M432="",DATADATE,M432)-H432)</f>
        <v/>
      </c>
      <c r="T432" s="15">
        <f>IF(OR(R432="",M432&lt;&gt;""),"",IF(DATADATE&gt;R432,"OVERDUE",""))</f>
        <v/>
      </c>
      <c r="U432" s="15">
        <f>IF(OR(M432="",R432=""),"",IF(M432&lt;=R432,"On time","Late"))</f>
        <v/>
      </c>
      <c r="V432" s="16" t="n"/>
      <c r="W432" s="16" t="n"/>
    </row>
    <row r="433">
      <c r="A433" s="15">
        <f>IF(C433="","",PROJ&amp;"-"&amp;"RFI"&amp;"-"&amp;B433&amp;"-"&amp;TEXT(C433,"0000"))</f>
        <v/>
      </c>
      <c r="B433" s="16" t="n"/>
      <c r="C433" s="16" t="n"/>
      <c r="D433" s="16" t="n"/>
      <c r="E433" s="16" t="n"/>
      <c r="F433" s="16" t="n"/>
      <c r="G433" s="16" t="n"/>
      <c r="H433" s="17" t="n"/>
      <c r="I433" s="17" t="n"/>
      <c r="J433" s="16" t="n"/>
      <c r="K433" s="16" t="n"/>
      <c r="L433" s="16" t="n"/>
      <c r="M433" s="17" t="n"/>
      <c r="N433" s="16" t="n"/>
      <c r="O433" s="16" t="n"/>
      <c r="P433" s="16" t="n"/>
      <c r="Q433" s="16" t="n"/>
      <c r="R433" s="18">
        <f>IF(H433="","",IF(I433="",H433+TA_RFI,MIN(I433,H433+TA_RFI)))</f>
        <v/>
      </c>
      <c r="S433" s="15">
        <f>IF(H433="","",IF(M433="",DATADATE,M433)-H433)</f>
        <v/>
      </c>
      <c r="T433" s="15">
        <f>IF(OR(R433="",M433&lt;&gt;""),"",IF(DATADATE&gt;R433,"OVERDUE",""))</f>
        <v/>
      </c>
      <c r="U433" s="15">
        <f>IF(OR(M433="",R433=""),"",IF(M433&lt;=R433,"On time","Late"))</f>
        <v/>
      </c>
      <c r="V433" s="16" t="n"/>
      <c r="W433" s="16" t="n"/>
    </row>
    <row r="434">
      <c r="A434" s="15">
        <f>IF(C434="","",PROJ&amp;"-"&amp;"RFI"&amp;"-"&amp;B434&amp;"-"&amp;TEXT(C434,"0000"))</f>
        <v/>
      </c>
      <c r="B434" s="16" t="n"/>
      <c r="C434" s="16" t="n"/>
      <c r="D434" s="16" t="n"/>
      <c r="E434" s="16" t="n"/>
      <c r="F434" s="16" t="n"/>
      <c r="G434" s="16" t="n"/>
      <c r="H434" s="17" t="n"/>
      <c r="I434" s="17" t="n"/>
      <c r="J434" s="16" t="n"/>
      <c r="K434" s="16" t="n"/>
      <c r="L434" s="16" t="n"/>
      <c r="M434" s="17" t="n"/>
      <c r="N434" s="16" t="n"/>
      <c r="O434" s="16" t="n"/>
      <c r="P434" s="16" t="n"/>
      <c r="Q434" s="16" t="n"/>
      <c r="R434" s="18">
        <f>IF(H434="","",IF(I434="",H434+TA_RFI,MIN(I434,H434+TA_RFI)))</f>
        <v/>
      </c>
      <c r="S434" s="15">
        <f>IF(H434="","",IF(M434="",DATADATE,M434)-H434)</f>
        <v/>
      </c>
      <c r="T434" s="15">
        <f>IF(OR(R434="",M434&lt;&gt;""),"",IF(DATADATE&gt;R434,"OVERDUE",""))</f>
        <v/>
      </c>
      <c r="U434" s="15">
        <f>IF(OR(M434="",R434=""),"",IF(M434&lt;=R434,"On time","Late"))</f>
        <v/>
      </c>
      <c r="V434" s="16" t="n"/>
      <c r="W434" s="16" t="n"/>
    </row>
    <row r="435">
      <c r="A435" s="15">
        <f>IF(C435="","",PROJ&amp;"-"&amp;"RFI"&amp;"-"&amp;B435&amp;"-"&amp;TEXT(C435,"0000"))</f>
        <v/>
      </c>
      <c r="B435" s="16" t="n"/>
      <c r="C435" s="16" t="n"/>
      <c r="D435" s="16" t="n"/>
      <c r="E435" s="16" t="n"/>
      <c r="F435" s="16" t="n"/>
      <c r="G435" s="16" t="n"/>
      <c r="H435" s="17" t="n"/>
      <c r="I435" s="17" t="n"/>
      <c r="J435" s="16" t="n"/>
      <c r="K435" s="16" t="n"/>
      <c r="L435" s="16" t="n"/>
      <c r="M435" s="17" t="n"/>
      <c r="N435" s="16" t="n"/>
      <c r="O435" s="16" t="n"/>
      <c r="P435" s="16" t="n"/>
      <c r="Q435" s="16" t="n"/>
      <c r="R435" s="18">
        <f>IF(H435="","",IF(I435="",H435+TA_RFI,MIN(I435,H435+TA_RFI)))</f>
        <v/>
      </c>
      <c r="S435" s="15">
        <f>IF(H435="","",IF(M435="",DATADATE,M435)-H435)</f>
        <v/>
      </c>
      <c r="T435" s="15">
        <f>IF(OR(R435="",M435&lt;&gt;""),"",IF(DATADATE&gt;R435,"OVERDUE",""))</f>
        <v/>
      </c>
      <c r="U435" s="15">
        <f>IF(OR(M435="",R435=""),"",IF(M435&lt;=R435,"On time","Late"))</f>
        <v/>
      </c>
      <c r="V435" s="16" t="n"/>
      <c r="W435" s="16" t="n"/>
    </row>
    <row r="436">
      <c r="A436" s="15">
        <f>IF(C436="","",PROJ&amp;"-"&amp;"RFI"&amp;"-"&amp;B436&amp;"-"&amp;TEXT(C436,"0000"))</f>
        <v/>
      </c>
      <c r="B436" s="16" t="n"/>
      <c r="C436" s="16" t="n"/>
      <c r="D436" s="16" t="n"/>
      <c r="E436" s="16" t="n"/>
      <c r="F436" s="16" t="n"/>
      <c r="G436" s="16" t="n"/>
      <c r="H436" s="17" t="n"/>
      <c r="I436" s="17" t="n"/>
      <c r="J436" s="16" t="n"/>
      <c r="K436" s="16" t="n"/>
      <c r="L436" s="16" t="n"/>
      <c r="M436" s="17" t="n"/>
      <c r="N436" s="16" t="n"/>
      <c r="O436" s="16" t="n"/>
      <c r="P436" s="16" t="n"/>
      <c r="Q436" s="16" t="n"/>
      <c r="R436" s="18">
        <f>IF(H436="","",IF(I436="",H436+TA_RFI,MIN(I436,H436+TA_RFI)))</f>
        <v/>
      </c>
      <c r="S436" s="15">
        <f>IF(H436="","",IF(M436="",DATADATE,M436)-H436)</f>
        <v/>
      </c>
      <c r="T436" s="15">
        <f>IF(OR(R436="",M436&lt;&gt;""),"",IF(DATADATE&gt;R436,"OVERDUE",""))</f>
        <v/>
      </c>
      <c r="U436" s="15">
        <f>IF(OR(M436="",R436=""),"",IF(M436&lt;=R436,"On time","Late"))</f>
        <v/>
      </c>
      <c r="V436" s="16" t="n"/>
      <c r="W436" s="16" t="n"/>
    </row>
    <row r="437">
      <c r="A437" s="15">
        <f>IF(C437="","",PROJ&amp;"-"&amp;"RFI"&amp;"-"&amp;B437&amp;"-"&amp;TEXT(C437,"0000"))</f>
        <v/>
      </c>
      <c r="B437" s="16" t="n"/>
      <c r="C437" s="16" t="n"/>
      <c r="D437" s="16" t="n"/>
      <c r="E437" s="16" t="n"/>
      <c r="F437" s="16" t="n"/>
      <c r="G437" s="16" t="n"/>
      <c r="H437" s="17" t="n"/>
      <c r="I437" s="17" t="n"/>
      <c r="J437" s="16" t="n"/>
      <c r="K437" s="16" t="n"/>
      <c r="L437" s="16" t="n"/>
      <c r="M437" s="17" t="n"/>
      <c r="N437" s="16" t="n"/>
      <c r="O437" s="16" t="n"/>
      <c r="P437" s="16" t="n"/>
      <c r="Q437" s="16" t="n"/>
      <c r="R437" s="18">
        <f>IF(H437="","",IF(I437="",H437+TA_RFI,MIN(I437,H437+TA_RFI)))</f>
        <v/>
      </c>
      <c r="S437" s="15">
        <f>IF(H437="","",IF(M437="",DATADATE,M437)-H437)</f>
        <v/>
      </c>
      <c r="T437" s="15">
        <f>IF(OR(R437="",M437&lt;&gt;""),"",IF(DATADATE&gt;R437,"OVERDUE",""))</f>
        <v/>
      </c>
      <c r="U437" s="15">
        <f>IF(OR(M437="",R437=""),"",IF(M437&lt;=R437,"On time","Late"))</f>
        <v/>
      </c>
      <c r="V437" s="16" t="n"/>
      <c r="W437" s="16" t="n"/>
    </row>
    <row r="438">
      <c r="A438" s="15">
        <f>IF(C438="","",PROJ&amp;"-"&amp;"RFI"&amp;"-"&amp;B438&amp;"-"&amp;TEXT(C438,"0000"))</f>
        <v/>
      </c>
      <c r="B438" s="16" t="n"/>
      <c r="C438" s="16" t="n"/>
      <c r="D438" s="16" t="n"/>
      <c r="E438" s="16" t="n"/>
      <c r="F438" s="16" t="n"/>
      <c r="G438" s="16" t="n"/>
      <c r="H438" s="17" t="n"/>
      <c r="I438" s="17" t="n"/>
      <c r="J438" s="16" t="n"/>
      <c r="K438" s="16" t="n"/>
      <c r="L438" s="16" t="n"/>
      <c r="M438" s="17" t="n"/>
      <c r="N438" s="16" t="n"/>
      <c r="O438" s="16" t="n"/>
      <c r="P438" s="16" t="n"/>
      <c r="Q438" s="16" t="n"/>
      <c r="R438" s="18">
        <f>IF(H438="","",IF(I438="",H438+TA_RFI,MIN(I438,H438+TA_RFI)))</f>
        <v/>
      </c>
      <c r="S438" s="15">
        <f>IF(H438="","",IF(M438="",DATADATE,M438)-H438)</f>
        <v/>
      </c>
      <c r="T438" s="15">
        <f>IF(OR(R438="",M438&lt;&gt;""),"",IF(DATADATE&gt;R438,"OVERDUE",""))</f>
        <v/>
      </c>
      <c r="U438" s="15">
        <f>IF(OR(M438="",R438=""),"",IF(M438&lt;=R438,"On time","Late"))</f>
        <v/>
      </c>
      <c r="V438" s="16" t="n"/>
      <c r="W438" s="16" t="n"/>
    </row>
    <row r="439">
      <c r="A439" s="15">
        <f>IF(C439="","",PROJ&amp;"-"&amp;"RFI"&amp;"-"&amp;B439&amp;"-"&amp;TEXT(C439,"0000"))</f>
        <v/>
      </c>
      <c r="B439" s="16" t="n"/>
      <c r="C439" s="16" t="n"/>
      <c r="D439" s="16" t="n"/>
      <c r="E439" s="16" t="n"/>
      <c r="F439" s="16" t="n"/>
      <c r="G439" s="16" t="n"/>
      <c r="H439" s="17" t="n"/>
      <c r="I439" s="17" t="n"/>
      <c r="J439" s="16" t="n"/>
      <c r="K439" s="16" t="n"/>
      <c r="L439" s="16" t="n"/>
      <c r="M439" s="17" t="n"/>
      <c r="N439" s="16" t="n"/>
      <c r="O439" s="16" t="n"/>
      <c r="P439" s="16" t="n"/>
      <c r="Q439" s="16" t="n"/>
      <c r="R439" s="18">
        <f>IF(H439="","",IF(I439="",H439+TA_RFI,MIN(I439,H439+TA_RFI)))</f>
        <v/>
      </c>
      <c r="S439" s="15">
        <f>IF(H439="","",IF(M439="",DATADATE,M439)-H439)</f>
        <v/>
      </c>
      <c r="T439" s="15">
        <f>IF(OR(R439="",M439&lt;&gt;""),"",IF(DATADATE&gt;R439,"OVERDUE",""))</f>
        <v/>
      </c>
      <c r="U439" s="15">
        <f>IF(OR(M439="",R439=""),"",IF(M439&lt;=R439,"On time","Late"))</f>
        <v/>
      </c>
      <c r="V439" s="16" t="n"/>
      <c r="W439" s="16" t="n"/>
    </row>
    <row r="440">
      <c r="A440" s="15">
        <f>IF(C440="","",PROJ&amp;"-"&amp;"RFI"&amp;"-"&amp;B440&amp;"-"&amp;TEXT(C440,"0000"))</f>
        <v/>
      </c>
      <c r="B440" s="16" t="n"/>
      <c r="C440" s="16" t="n"/>
      <c r="D440" s="16" t="n"/>
      <c r="E440" s="16" t="n"/>
      <c r="F440" s="16" t="n"/>
      <c r="G440" s="16" t="n"/>
      <c r="H440" s="17" t="n"/>
      <c r="I440" s="17" t="n"/>
      <c r="J440" s="16" t="n"/>
      <c r="K440" s="16" t="n"/>
      <c r="L440" s="16" t="n"/>
      <c r="M440" s="17" t="n"/>
      <c r="N440" s="16" t="n"/>
      <c r="O440" s="16" t="n"/>
      <c r="P440" s="16" t="n"/>
      <c r="Q440" s="16" t="n"/>
      <c r="R440" s="18">
        <f>IF(H440="","",IF(I440="",H440+TA_RFI,MIN(I440,H440+TA_RFI)))</f>
        <v/>
      </c>
      <c r="S440" s="15">
        <f>IF(H440="","",IF(M440="",DATADATE,M440)-H440)</f>
        <v/>
      </c>
      <c r="T440" s="15">
        <f>IF(OR(R440="",M440&lt;&gt;""),"",IF(DATADATE&gt;R440,"OVERDUE",""))</f>
        <v/>
      </c>
      <c r="U440" s="15">
        <f>IF(OR(M440="",R440=""),"",IF(M440&lt;=R440,"On time","Late"))</f>
        <v/>
      </c>
      <c r="V440" s="16" t="n"/>
      <c r="W440" s="16" t="n"/>
    </row>
    <row r="441">
      <c r="A441" s="15">
        <f>IF(C441="","",PROJ&amp;"-"&amp;"RFI"&amp;"-"&amp;B441&amp;"-"&amp;TEXT(C441,"0000"))</f>
        <v/>
      </c>
      <c r="B441" s="16" t="n"/>
      <c r="C441" s="16" t="n"/>
      <c r="D441" s="16" t="n"/>
      <c r="E441" s="16" t="n"/>
      <c r="F441" s="16" t="n"/>
      <c r="G441" s="16" t="n"/>
      <c r="H441" s="17" t="n"/>
      <c r="I441" s="17" t="n"/>
      <c r="J441" s="16" t="n"/>
      <c r="K441" s="16" t="n"/>
      <c r="L441" s="16" t="n"/>
      <c r="M441" s="17" t="n"/>
      <c r="N441" s="16" t="n"/>
      <c r="O441" s="16" t="n"/>
      <c r="P441" s="16" t="n"/>
      <c r="Q441" s="16" t="n"/>
      <c r="R441" s="18">
        <f>IF(H441="","",IF(I441="",H441+TA_RFI,MIN(I441,H441+TA_RFI)))</f>
        <v/>
      </c>
      <c r="S441" s="15">
        <f>IF(H441="","",IF(M441="",DATADATE,M441)-H441)</f>
        <v/>
      </c>
      <c r="T441" s="15">
        <f>IF(OR(R441="",M441&lt;&gt;""),"",IF(DATADATE&gt;R441,"OVERDUE",""))</f>
        <v/>
      </c>
      <c r="U441" s="15">
        <f>IF(OR(M441="",R441=""),"",IF(M441&lt;=R441,"On time","Late"))</f>
        <v/>
      </c>
      <c r="V441" s="16" t="n"/>
      <c r="W441" s="16" t="n"/>
    </row>
    <row r="442">
      <c r="A442" s="15">
        <f>IF(C442="","",PROJ&amp;"-"&amp;"RFI"&amp;"-"&amp;B442&amp;"-"&amp;TEXT(C442,"0000"))</f>
        <v/>
      </c>
      <c r="B442" s="16" t="n"/>
      <c r="C442" s="16" t="n"/>
      <c r="D442" s="16" t="n"/>
      <c r="E442" s="16" t="n"/>
      <c r="F442" s="16" t="n"/>
      <c r="G442" s="16" t="n"/>
      <c r="H442" s="17" t="n"/>
      <c r="I442" s="17" t="n"/>
      <c r="J442" s="16" t="n"/>
      <c r="K442" s="16" t="n"/>
      <c r="L442" s="16" t="n"/>
      <c r="M442" s="17" t="n"/>
      <c r="N442" s="16" t="n"/>
      <c r="O442" s="16" t="n"/>
      <c r="P442" s="16" t="n"/>
      <c r="Q442" s="16" t="n"/>
      <c r="R442" s="18">
        <f>IF(H442="","",IF(I442="",H442+TA_RFI,MIN(I442,H442+TA_RFI)))</f>
        <v/>
      </c>
      <c r="S442" s="15">
        <f>IF(H442="","",IF(M442="",DATADATE,M442)-H442)</f>
        <v/>
      </c>
      <c r="T442" s="15">
        <f>IF(OR(R442="",M442&lt;&gt;""),"",IF(DATADATE&gt;R442,"OVERDUE",""))</f>
        <v/>
      </c>
      <c r="U442" s="15">
        <f>IF(OR(M442="",R442=""),"",IF(M442&lt;=R442,"On time","Late"))</f>
        <v/>
      </c>
      <c r="V442" s="16" t="n"/>
      <c r="W442" s="16" t="n"/>
    </row>
    <row r="443">
      <c r="A443" s="15">
        <f>IF(C443="","",PROJ&amp;"-"&amp;"RFI"&amp;"-"&amp;B443&amp;"-"&amp;TEXT(C443,"0000"))</f>
        <v/>
      </c>
      <c r="B443" s="16" t="n"/>
      <c r="C443" s="16" t="n"/>
      <c r="D443" s="16" t="n"/>
      <c r="E443" s="16" t="n"/>
      <c r="F443" s="16" t="n"/>
      <c r="G443" s="16" t="n"/>
      <c r="H443" s="17" t="n"/>
      <c r="I443" s="17" t="n"/>
      <c r="J443" s="16" t="n"/>
      <c r="K443" s="16" t="n"/>
      <c r="L443" s="16" t="n"/>
      <c r="M443" s="17" t="n"/>
      <c r="N443" s="16" t="n"/>
      <c r="O443" s="16" t="n"/>
      <c r="P443" s="16" t="n"/>
      <c r="Q443" s="16" t="n"/>
      <c r="R443" s="18">
        <f>IF(H443="","",IF(I443="",H443+TA_RFI,MIN(I443,H443+TA_RFI)))</f>
        <v/>
      </c>
      <c r="S443" s="15">
        <f>IF(H443="","",IF(M443="",DATADATE,M443)-H443)</f>
        <v/>
      </c>
      <c r="T443" s="15">
        <f>IF(OR(R443="",M443&lt;&gt;""),"",IF(DATADATE&gt;R443,"OVERDUE",""))</f>
        <v/>
      </c>
      <c r="U443" s="15">
        <f>IF(OR(M443="",R443=""),"",IF(M443&lt;=R443,"On time","Late"))</f>
        <v/>
      </c>
      <c r="V443" s="16" t="n"/>
      <c r="W443" s="16" t="n"/>
    </row>
    <row r="444">
      <c r="A444" s="15">
        <f>IF(C444="","",PROJ&amp;"-"&amp;"RFI"&amp;"-"&amp;B444&amp;"-"&amp;TEXT(C444,"0000"))</f>
        <v/>
      </c>
      <c r="B444" s="16" t="n"/>
      <c r="C444" s="16" t="n"/>
      <c r="D444" s="16" t="n"/>
      <c r="E444" s="16" t="n"/>
      <c r="F444" s="16" t="n"/>
      <c r="G444" s="16" t="n"/>
      <c r="H444" s="17" t="n"/>
      <c r="I444" s="17" t="n"/>
      <c r="J444" s="16" t="n"/>
      <c r="K444" s="16" t="n"/>
      <c r="L444" s="16" t="n"/>
      <c r="M444" s="17" t="n"/>
      <c r="N444" s="16" t="n"/>
      <c r="O444" s="16" t="n"/>
      <c r="P444" s="16" t="n"/>
      <c r="Q444" s="16" t="n"/>
      <c r="R444" s="18">
        <f>IF(H444="","",IF(I444="",H444+TA_RFI,MIN(I444,H444+TA_RFI)))</f>
        <v/>
      </c>
      <c r="S444" s="15">
        <f>IF(H444="","",IF(M444="",DATADATE,M444)-H444)</f>
        <v/>
      </c>
      <c r="T444" s="15">
        <f>IF(OR(R444="",M444&lt;&gt;""),"",IF(DATADATE&gt;R444,"OVERDUE",""))</f>
        <v/>
      </c>
      <c r="U444" s="15">
        <f>IF(OR(M444="",R444=""),"",IF(M444&lt;=R444,"On time","Late"))</f>
        <v/>
      </c>
      <c r="V444" s="16" t="n"/>
      <c r="W444" s="16" t="n"/>
    </row>
    <row r="445">
      <c r="A445" s="15">
        <f>IF(C445="","",PROJ&amp;"-"&amp;"RFI"&amp;"-"&amp;B445&amp;"-"&amp;TEXT(C445,"0000"))</f>
        <v/>
      </c>
      <c r="B445" s="16" t="n"/>
      <c r="C445" s="16" t="n"/>
      <c r="D445" s="16" t="n"/>
      <c r="E445" s="16" t="n"/>
      <c r="F445" s="16" t="n"/>
      <c r="G445" s="16" t="n"/>
      <c r="H445" s="17" t="n"/>
      <c r="I445" s="17" t="n"/>
      <c r="J445" s="16" t="n"/>
      <c r="K445" s="16" t="n"/>
      <c r="L445" s="16" t="n"/>
      <c r="M445" s="17" t="n"/>
      <c r="N445" s="16" t="n"/>
      <c r="O445" s="16" t="n"/>
      <c r="P445" s="16" t="n"/>
      <c r="Q445" s="16" t="n"/>
      <c r="R445" s="18">
        <f>IF(H445="","",IF(I445="",H445+TA_RFI,MIN(I445,H445+TA_RFI)))</f>
        <v/>
      </c>
      <c r="S445" s="15">
        <f>IF(H445="","",IF(M445="",DATADATE,M445)-H445)</f>
        <v/>
      </c>
      <c r="T445" s="15">
        <f>IF(OR(R445="",M445&lt;&gt;""),"",IF(DATADATE&gt;R445,"OVERDUE",""))</f>
        <v/>
      </c>
      <c r="U445" s="15">
        <f>IF(OR(M445="",R445=""),"",IF(M445&lt;=R445,"On time","Late"))</f>
        <v/>
      </c>
      <c r="V445" s="16" t="n"/>
      <c r="W445" s="16" t="n"/>
    </row>
    <row r="446">
      <c r="A446" s="15">
        <f>IF(C446="","",PROJ&amp;"-"&amp;"RFI"&amp;"-"&amp;B446&amp;"-"&amp;TEXT(C446,"0000"))</f>
        <v/>
      </c>
      <c r="B446" s="16" t="n"/>
      <c r="C446" s="16" t="n"/>
      <c r="D446" s="16" t="n"/>
      <c r="E446" s="16" t="n"/>
      <c r="F446" s="16" t="n"/>
      <c r="G446" s="16" t="n"/>
      <c r="H446" s="17" t="n"/>
      <c r="I446" s="17" t="n"/>
      <c r="J446" s="16" t="n"/>
      <c r="K446" s="16" t="n"/>
      <c r="L446" s="16" t="n"/>
      <c r="M446" s="17" t="n"/>
      <c r="N446" s="16" t="n"/>
      <c r="O446" s="16" t="n"/>
      <c r="P446" s="16" t="n"/>
      <c r="Q446" s="16" t="n"/>
      <c r="R446" s="18">
        <f>IF(H446="","",IF(I446="",H446+TA_RFI,MIN(I446,H446+TA_RFI)))</f>
        <v/>
      </c>
      <c r="S446" s="15">
        <f>IF(H446="","",IF(M446="",DATADATE,M446)-H446)</f>
        <v/>
      </c>
      <c r="T446" s="15">
        <f>IF(OR(R446="",M446&lt;&gt;""),"",IF(DATADATE&gt;R446,"OVERDUE",""))</f>
        <v/>
      </c>
      <c r="U446" s="15">
        <f>IF(OR(M446="",R446=""),"",IF(M446&lt;=R446,"On time","Late"))</f>
        <v/>
      </c>
      <c r="V446" s="16" t="n"/>
      <c r="W446" s="16" t="n"/>
    </row>
    <row r="447">
      <c r="A447" s="15">
        <f>IF(C447="","",PROJ&amp;"-"&amp;"RFI"&amp;"-"&amp;B447&amp;"-"&amp;TEXT(C447,"0000"))</f>
        <v/>
      </c>
      <c r="B447" s="16" t="n"/>
      <c r="C447" s="16" t="n"/>
      <c r="D447" s="16" t="n"/>
      <c r="E447" s="16" t="n"/>
      <c r="F447" s="16" t="n"/>
      <c r="G447" s="16" t="n"/>
      <c r="H447" s="17" t="n"/>
      <c r="I447" s="17" t="n"/>
      <c r="J447" s="16" t="n"/>
      <c r="K447" s="16" t="n"/>
      <c r="L447" s="16" t="n"/>
      <c r="M447" s="17" t="n"/>
      <c r="N447" s="16" t="n"/>
      <c r="O447" s="16" t="n"/>
      <c r="P447" s="16" t="n"/>
      <c r="Q447" s="16" t="n"/>
      <c r="R447" s="18">
        <f>IF(H447="","",IF(I447="",H447+TA_RFI,MIN(I447,H447+TA_RFI)))</f>
        <v/>
      </c>
      <c r="S447" s="15">
        <f>IF(H447="","",IF(M447="",DATADATE,M447)-H447)</f>
        <v/>
      </c>
      <c r="T447" s="15">
        <f>IF(OR(R447="",M447&lt;&gt;""),"",IF(DATADATE&gt;R447,"OVERDUE",""))</f>
        <v/>
      </c>
      <c r="U447" s="15">
        <f>IF(OR(M447="",R447=""),"",IF(M447&lt;=R447,"On time","Late"))</f>
        <v/>
      </c>
      <c r="V447" s="16" t="n"/>
      <c r="W447" s="16" t="n"/>
    </row>
    <row r="448">
      <c r="A448" s="15">
        <f>IF(C448="","",PROJ&amp;"-"&amp;"RFI"&amp;"-"&amp;B448&amp;"-"&amp;TEXT(C448,"0000"))</f>
        <v/>
      </c>
      <c r="B448" s="16" t="n"/>
      <c r="C448" s="16" t="n"/>
      <c r="D448" s="16" t="n"/>
      <c r="E448" s="16" t="n"/>
      <c r="F448" s="16" t="n"/>
      <c r="G448" s="16" t="n"/>
      <c r="H448" s="17" t="n"/>
      <c r="I448" s="17" t="n"/>
      <c r="J448" s="16" t="n"/>
      <c r="K448" s="16" t="n"/>
      <c r="L448" s="16" t="n"/>
      <c r="M448" s="17" t="n"/>
      <c r="N448" s="16" t="n"/>
      <c r="O448" s="16" t="n"/>
      <c r="P448" s="16" t="n"/>
      <c r="Q448" s="16" t="n"/>
      <c r="R448" s="18">
        <f>IF(H448="","",IF(I448="",H448+TA_RFI,MIN(I448,H448+TA_RFI)))</f>
        <v/>
      </c>
      <c r="S448" s="15">
        <f>IF(H448="","",IF(M448="",DATADATE,M448)-H448)</f>
        <v/>
      </c>
      <c r="T448" s="15">
        <f>IF(OR(R448="",M448&lt;&gt;""),"",IF(DATADATE&gt;R448,"OVERDUE",""))</f>
        <v/>
      </c>
      <c r="U448" s="15">
        <f>IF(OR(M448="",R448=""),"",IF(M448&lt;=R448,"On time","Late"))</f>
        <v/>
      </c>
      <c r="V448" s="16" t="n"/>
      <c r="W448" s="16" t="n"/>
    </row>
    <row r="449">
      <c r="A449" s="15">
        <f>IF(C449="","",PROJ&amp;"-"&amp;"RFI"&amp;"-"&amp;B449&amp;"-"&amp;TEXT(C449,"0000"))</f>
        <v/>
      </c>
      <c r="B449" s="16" t="n"/>
      <c r="C449" s="16" t="n"/>
      <c r="D449" s="16" t="n"/>
      <c r="E449" s="16" t="n"/>
      <c r="F449" s="16" t="n"/>
      <c r="G449" s="16" t="n"/>
      <c r="H449" s="17" t="n"/>
      <c r="I449" s="17" t="n"/>
      <c r="J449" s="16" t="n"/>
      <c r="K449" s="16" t="n"/>
      <c r="L449" s="16" t="n"/>
      <c r="M449" s="17" t="n"/>
      <c r="N449" s="16" t="n"/>
      <c r="O449" s="16" t="n"/>
      <c r="P449" s="16" t="n"/>
      <c r="Q449" s="16" t="n"/>
      <c r="R449" s="18">
        <f>IF(H449="","",IF(I449="",H449+TA_RFI,MIN(I449,H449+TA_RFI)))</f>
        <v/>
      </c>
      <c r="S449" s="15">
        <f>IF(H449="","",IF(M449="",DATADATE,M449)-H449)</f>
        <v/>
      </c>
      <c r="T449" s="15">
        <f>IF(OR(R449="",M449&lt;&gt;""),"",IF(DATADATE&gt;R449,"OVERDUE",""))</f>
        <v/>
      </c>
      <c r="U449" s="15">
        <f>IF(OR(M449="",R449=""),"",IF(M449&lt;=R449,"On time","Late"))</f>
        <v/>
      </c>
      <c r="V449" s="16" t="n"/>
      <c r="W449" s="16" t="n"/>
    </row>
    <row r="450">
      <c r="A450" s="15">
        <f>IF(C450="","",PROJ&amp;"-"&amp;"RFI"&amp;"-"&amp;B450&amp;"-"&amp;TEXT(C450,"0000"))</f>
        <v/>
      </c>
      <c r="B450" s="16" t="n"/>
      <c r="C450" s="16" t="n"/>
      <c r="D450" s="16" t="n"/>
      <c r="E450" s="16" t="n"/>
      <c r="F450" s="16" t="n"/>
      <c r="G450" s="16" t="n"/>
      <c r="H450" s="17" t="n"/>
      <c r="I450" s="17" t="n"/>
      <c r="J450" s="16" t="n"/>
      <c r="K450" s="16" t="n"/>
      <c r="L450" s="16" t="n"/>
      <c r="M450" s="17" t="n"/>
      <c r="N450" s="16" t="n"/>
      <c r="O450" s="16" t="n"/>
      <c r="P450" s="16" t="n"/>
      <c r="Q450" s="16" t="n"/>
      <c r="R450" s="18">
        <f>IF(H450="","",IF(I450="",H450+TA_RFI,MIN(I450,H450+TA_RFI)))</f>
        <v/>
      </c>
      <c r="S450" s="15">
        <f>IF(H450="","",IF(M450="",DATADATE,M450)-H450)</f>
        <v/>
      </c>
      <c r="T450" s="15">
        <f>IF(OR(R450="",M450&lt;&gt;""),"",IF(DATADATE&gt;R450,"OVERDUE",""))</f>
        <v/>
      </c>
      <c r="U450" s="15">
        <f>IF(OR(M450="",R450=""),"",IF(M450&lt;=R450,"On time","Late"))</f>
        <v/>
      </c>
      <c r="V450" s="16" t="n"/>
      <c r="W450" s="16" t="n"/>
    </row>
    <row r="451">
      <c r="A451" s="15">
        <f>IF(C451="","",PROJ&amp;"-"&amp;"RFI"&amp;"-"&amp;B451&amp;"-"&amp;TEXT(C451,"0000"))</f>
        <v/>
      </c>
      <c r="B451" s="16" t="n"/>
      <c r="C451" s="16" t="n"/>
      <c r="D451" s="16" t="n"/>
      <c r="E451" s="16" t="n"/>
      <c r="F451" s="16" t="n"/>
      <c r="G451" s="16" t="n"/>
      <c r="H451" s="17" t="n"/>
      <c r="I451" s="17" t="n"/>
      <c r="J451" s="16" t="n"/>
      <c r="K451" s="16" t="n"/>
      <c r="L451" s="16" t="n"/>
      <c r="M451" s="17" t="n"/>
      <c r="N451" s="16" t="n"/>
      <c r="O451" s="16" t="n"/>
      <c r="P451" s="16" t="n"/>
      <c r="Q451" s="16" t="n"/>
      <c r="R451" s="18">
        <f>IF(H451="","",IF(I451="",H451+TA_RFI,MIN(I451,H451+TA_RFI)))</f>
        <v/>
      </c>
      <c r="S451" s="15">
        <f>IF(H451="","",IF(M451="",DATADATE,M451)-H451)</f>
        <v/>
      </c>
      <c r="T451" s="15">
        <f>IF(OR(R451="",M451&lt;&gt;""),"",IF(DATADATE&gt;R451,"OVERDUE",""))</f>
        <v/>
      </c>
      <c r="U451" s="15">
        <f>IF(OR(M451="",R451=""),"",IF(M451&lt;=R451,"On time","Late"))</f>
        <v/>
      </c>
      <c r="V451" s="16" t="n"/>
      <c r="W451" s="16" t="n"/>
    </row>
    <row r="452">
      <c r="A452" s="15">
        <f>IF(C452="","",PROJ&amp;"-"&amp;"RFI"&amp;"-"&amp;B452&amp;"-"&amp;TEXT(C452,"0000"))</f>
        <v/>
      </c>
      <c r="B452" s="16" t="n"/>
      <c r="C452" s="16" t="n"/>
      <c r="D452" s="16" t="n"/>
      <c r="E452" s="16" t="n"/>
      <c r="F452" s="16" t="n"/>
      <c r="G452" s="16" t="n"/>
      <c r="H452" s="17" t="n"/>
      <c r="I452" s="17" t="n"/>
      <c r="J452" s="16" t="n"/>
      <c r="K452" s="16" t="n"/>
      <c r="L452" s="16" t="n"/>
      <c r="M452" s="17" t="n"/>
      <c r="N452" s="16" t="n"/>
      <c r="O452" s="16" t="n"/>
      <c r="P452" s="16" t="n"/>
      <c r="Q452" s="16" t="n"/>
      <c r="R452" s="18">
        <f>IF(H452="","",IF(I452="",H452+TA_RFI,MIN(I452,H452+TA_RFI)))</f>
        <v/>
      </c>
      <c r="S452" s="15">
        <f>IF(H452="","",IF(M452="",DATADATE,M452)-H452)</f>
        <v/>
      </c>
      <c r="T452" s="15">
        <f>IF(OR(R452="",M452&lt;&gt;""),"",IF(DATADATE&gt;R452,"OVERDUE",""))</f>
        <v/>
      </c>
      <c r="U452" s="15">
        <f>IF(OR(M452="",R452=""),"",IF(M452&lt;=R452,"On time","Late"))</f>
        <v/>
      </c>
      <c r="V452" s="16" t="n"/>
      <c r="W452" s="16" t="n"/>
    </row>
    <row r="453">
      <c r="A453" s="15">
        <f>IF(C453="","",PROJ&amp;"-"&amp;"RFI"&amp;"-"&amp;B453&amp;"-"&amp;TEXT(C453,"0000"))</f>
        <v/>
      </c>
      <c r="B453" s="16" t="n"/>
      <c r="C453" s="16" t="n"/>
      <c r="D453" s="16" t="n"/>
      <c r="E453" s="16" t="n"/>
      <c r="F453" s="16" t="n"/>
      <c r="G453" s="16" t="n"/>
      <c r="H453" s="17" t="n"/>
      <c r="I453" s="17" t="n"/>
      <c r="J453" s="16" t="n"/>
      <c r="K453" s="16" t="n"/>
      <c r="L453" s="16" t="n"/>
      <c r="M453" s="17" t="n"/>
      <c r="N453" s="16" t="n"/>
      <c r="O453" s="16" t="n"/>
      <c r="P453" s="16" t="n"/>
      <c r="Q453" s="16" t="n"/>
      <c r="R453" s="18">
        <f>IF(H453="","",IF(I453="",H453+TA_RFI,MIN(I453,H453+TA_RFI)))</f>
        <v/>
      </c>
      <c r="S453" s="15">
        <f>IF(H453="","",IF(M453="",DATADATE,M453)-H453)</f>
        <v/>
      </c>
      <c r="T453" s="15">
        <f>IF(OR(R453="",M453&lt;&gt;""),"",IF(DATADATE&gt;R453,"OVERDUE",""))</f>
        <v/>
      </c>
      <c r="U453" s="15">
        <f>IF(OR(M453="",R453=""),"",IF(M453&lt;=R453,"On time","Late"))</f>
        <v/>
      </c>
      <c r="V453" s="16" t="n"/>
      <c r="W453" s="16" t="n"/>
    </row>
    <row r="454">
      <c r="A454" s="15">
        <f>IF(C454="","",PROJ&amp;"-"&amp;"RFI"&amp;"-"&amp;B454&amp;"-"&amp;TEXT(C454,"0000"))</f>
        <v/>
      </c>
      <c r="B454" s="16" t="n"/>
      <c r="C454" s="16" t="n"/>
      <c r="D454" s="16" t="n"/>
      <c r="E454" s="16" t="n"/>
      <c r="F454" s="16" t="n"/>
      <c r="G454" s="16" t="n"/>
      <c r="H454" s="17" t="n"/>
      <c r="I454" s="17" t="n"/>
      <c r="J454" s="16" t="n"/>
      <c r="K454" s="16" t="n"/>
      <c r="L454" s="16" t="n"/>
      <c r="M454" s="17" t="n"/>
      <c r="N454" s="16" t="n"/>
      <c r="O454" s="16" t="n"/>
      <c r="P454" s="16" t="n"/>
      <c r="Q454" s="16" t="n"/>
      <c r="R454" s="18">
        <f>IF(H454="","",IF(I454="",H454+TA_RFI,MIN(I454,H454+TA_RFI)))</f>
        <v/>
      </c>
      <c r="S454" s="15">
        <f>IF(H454="","",IF(M454="",DATADATE,M454)-H454)</f>
        <v/>
      </c>
      <c r="T454" s="15">
        <f>IF(OR(R454="",M454&lt;&gt;""),"",IF(DATADATE&gt;R454,"OVERDUE",""))</f>
        <v/>
      </c>
      <c r="U454" s="15">
        <f>IF(OR(M454="",R454=""),"",IF(M454&lt;=R454,"On time","Late"))</f>
        <v/>
      </c>
      <c r="V454" s="16" t="n"/>
      <c r="W454" s="16" t="n"/>
    </row>
    <row r="455">
      <c r="A455" s="15">
        <f>IF(C455="","",PROJ&amp;"-"&amp;"RFI"&amp;"-"&amp;B455&amp;"-"&amp;TEXT(C455,"0000"))</f>
        <v/>
      </c>
      <c r="B455" s="16" t="n"/>
      <c r="C455" s="16" t="n"/>
      <c r="D455" s="16" t="n"/>
      <c r="E455" s="16" t="n"/>
      <c r="F455" s="16" t="n"/>
      <c r="G455" s="16" t="n"/>
      <c r="H455" s="17" t="n"/>
      <c r="I455" s="17" t="n"/>
      <c r="J455" s="16" t="n"/>
      <c r="K455" s="16" t="n"/>
      <c r="L455" s="16" t="n"/>
      <c r="M455" s="17" t="n"/>
      <c r="N455" s="16" t="n"/>
      <c r="O455" s="16" t="n"/>
      <c r="P455" s="16" t="n"/>
      <c r="Q455" s="16" t="n"/>
      <c r="R455" s="18">
        <f>IF(H455="","",IF(I455="",H455+TA_RFI,MIN(I455,H455+TA_RFI)))</f>
        <v/>
      </c>
      <c r="S455" s="15">
        <f>IF(H455="","",IF(M455="",DATADATE,M455)-H455)</f>
        <v/>
      </c>
      <c r="T455" s="15">
        <f>IF(OR(R455="",M455&lt;&gt;""),"",IF(DATADATE&gt;R455,"OVERDUE",""))</f>
        <v/>
      </c>
      <c r="U455" s="15">
        <f>IF(OR(M455="",R455=""),"",IF(M455&lt;=R455,"On time","Late"))</f>
        <v/>
      </c>
      <c r="V455" s="16" t="n"/>
      <c r="W455" s="16" t="n"/>
    </row>
    <row r="456">
      <c r="A456" s="15">
        <f>IF(C456="","",PROJ&amp;"-"&amp;"RFI"&amp;"-"&amp;B456&amp;"-"&amp;TEXT(C456,"0000"))</f>
        <v/>
      </c>
      <c r="B456" s="16" t="n"/>
      <c r="C456" s="16" t="n"/>
      <c r="D456" s="16" t="n"/>
      <c r="E456" s="16" t="n"/>
      <c r="F456" s="16" t="n"/>
      <c r="G456" s="16" t="n"/>
      <c r="H456" s="17" t="n"/>
      <c r="I456" s="17" t="n"/>
      <c r="J456" s="16" t="n"/>
      <c r="K456" s="16" t="n"/>
      <c r="L456" s="16" t="n"/>
      <c r="M456" s="17" t="n"/>
      <c r="N456" s="16" t="n"/>
      <c r="O456" s="16" t="n"/>
      <c r="P456" s="16" t="n"/>
      <c r="Q456" s="16" t="n"/>
      <c r="R456" s="18">
        <f>IF(H456="","",IF(I456="",H456+TA_RFI,MIN(I456,H456+TA_RFI)))</f>
        <v/>
      </c>
      <c r="S456" s="15">
        <f>IF(H456="","",IF(M456="",DATADATE,M456)-H456)</f>
        <v/>
      </c>
      <c r="T456" s="15">
        <f>IF(OR(R456="",M456&lt;&gt;""),"",IF(DATADATE&gt;R456,"OVERDUE",""))</f>
        <v/>
      </c>
      <c r="U456" s="15">
        <f>IF(OR(M456="",R456=""),"",IF(M456&lt;=R456,"On time","Late"))</f>
        <v/>
      </c>
      <c r="V456" s="16" t="n"/>
      <c r="W456" s="16" t="n"/>
    </row>
    <row r="457">
      <c r="A457" s="15">
        <f>IF(C457="","",PROJ&amp;"-"&amp;"RFI"&amp;"-"&amp;B457&amp;"-"&amp;TEXT(C457,"0000"))</f>
        <v/>
      </c>
      <c r="B457" s="16" t="n"/>
      <c r="C457" s="16" t="n"/>
      <c r="D457" s="16" t="n"/>
      <c r="E457" s="16" t="n"/>
      <c r="F457" s="16" t="n"/>
      <c r="G457" s="16" t="n"/>
      <c r="H457" s="17" t="n"/>
      <c r="I457" s="17" t="n"/>
      <c r="J457" s="16" t="n"/>
      <c r="K457" s="16" t="n"/>
      <c r="L457" s="16" t="n"/>
      <c r="M457" s="17" t="n"/>
      <c r="N457" s="16" t="n"/>
      <c r="O457" s="16" t="n"/>
      <c r="P457" s="16" t="n"/>
      <c r="Q457" s="16" t="n"/>
      <c r="R457" s="18">
        <f>IF(H457="","",IF(I457="",H457+TA_RFI,MIN(I457,H457+TA_RFI)))</f>
        <v/>
      </c>
      <c r="S457" s="15">
        <f>IF(H457="","",IF(M457="",DATADATE,M457)-H457)</f>
        <v/>
      </c>
      <c r="T457" s="15">
        <f>IF(OR(R457="",M457&lt;&gt;""),"",IF(DATADATE&gt;R457,"OVERDUE",""))</f>
        <v/>
      </c>
      <c r="U457" s="15">
        <f>IF(OR(M457="",R457=""),"",IF(M457&lt;=R457,"On time","Late"))</f>
        <v/>
      </c>
      <c r="V457" s="16" t="n"/>
      <c r="W457" s="16" t="n"/>
    </row>
    <row r="458">
      <c r="A458" s="15">
        <f>IF(C458="","",PROJ&amp;"-"&amp;"RFI"&amp;"-"&amp;B458&amp;"-"&amp;TEXT(C458,"0000"))</f>
        <v/>
      </c>
      <c r="B458" s="16" t="n"/>
      <c r="C458" s="16" t="n"/>
      <c r="D458" s="16" t="n"/>
      <c r="E458" s="16" t="n"/>
      <c r="F458" s="16" t="n"/>
      <c r="G458" s="16" t="n"/>
      <c r="H458" s="17" t="n"/>
      <c r="I458" s="17" t="n"/>
      <c r="J458" s="16" t="n"/>
      <c r="K458" s="16" t="n"/>
      <c r="L458" s="16" t="n"/>
      <c r="M458" s="17" t="n"/>
      <c r="N458" s="16" t="n"/>
      <c r="O458" s="16" t="n"/>
      <c r="P458" s="16" t="n"/>
      <c r="Q458" s="16" t="n"/>
      <c r="R458" s="18">
        <f>IF(H458="","",IF(I458="",H458+TA_RFI,MIN(I458,H458+TA_RFI)))</f>
        <v/>
      </c>
      <c r="S458" s="15">
        <f>IF(H458="","",IF(M458="",DATADATE,M458)-H458)</f>
        <v/>
      </c>
      <c r="T458" s="15">
        <f>IF(OR(R458="",M458&lt;&gt;""),"",IF(DATADATE&gt;R458,"OVERDUE",""))</f>
        <v/>
      </c>
      <c r="U458" s="15">
        <f>IF(OR(M458="",R458=""),"",IF(M458&lt;=R458,"On time","Late"))</f>
        <v/>
      </c>
      <c r="V458" s="16" t="n"/>
      <c r="W458" s="16" t="n"/>
    </row>
    <row r="459">
      <c r="A459" s="15">
        <f>IF(C459="","",PROJ&amp;"-"&amp;"RFI"&amp;"-"&amp;B459&amp;"-"&amp;TEXT(C459,"0000"))</f>
        <v/>
      </c>
      <c r="B459" s="16" t="n"/>
      <c r="C459" s="16" t="n"/>
      <c r="D459" s="16" t="n"/>
      <c r="E459" s="16" t="n"/>
      <c r="F459" s="16" t="n"/>
      <c r="G459" s="16" t="n"/>
      <c r="H459" s="17" t="n"/>
      <c r="I459" s="17" t="n"/>
      <c r="J459" s="16" t="n"/>
      <c r="K459" s="16" t="n"/>
      <c r="L459" s="16" t="n"/>
      <c r="M459" s="17" t="n"/>
      <c r="N459" s="16" t="n"/>
      <c r="O459" s="16" t="n"/>
      <c r="P459" s="16" t="n"/>
      <c r="Q459" s="16" t="n"/>
      <c r="R459" s="18">
        <f>IF(H459="","",IF(I459="",H459+TA_RFI,MIN(I459,H459+TA_RFI)))</f>
        <v/>
      </c>
      <c r="S459" s="15">
        <f>IF(H459="","",IF(M459="",DATADATE,M459)-H459)</f>
        <v/>
      </c>
      <c r="T459" s="15">
        <f>IF(OR(R459="",M459&lt;&gt;""),"",IF(DATADATE&gt;R459,"OVERDUE",""))</f>
        <v/>
      </c>
      <c r="U459" s="15">
        <f>IF(OR(M459="",R459=""),"",IF(M459&lt;=R459,"On time","Late"))</f>
        <v/>
      </c>
      <c r="V459" s="16" t="n"/>
      <c r="W459" s="16" t="n"/>
    </row>
    <row r="460">
      <c r="A460" s="15">
        <f>IF(C460="","",PROJ&amp;"-"&amp;"RFI"&amp;"-"&amp;B460&amp;"-"&amp;TEXT(C460,"0000"))</f>
        <v/>
      </c>
      <c r="B460" s="16" t="n"/>
      <c r="C460" s="16" t="n"/>
      <c r="D460" s="16" t="n"/>
      <c r="E460" s="16" t="n"/>
      <c r="F460" s="16" t="n"/>
      <c r="G460" s="16" t="n"/>
      <c r="H460" s="17" t="n"/>
      <c r="I460" s="17" t="n"/>
      <c r="J460" s="16" t="n"/>
      <c r="K460" s="16" t="n"/>
      <c r="L460" s="16" t="n"/>
      <c r="M460" s="17" t="n"/>
      <c r="N460" s="16" t="n"/>
      <c r="O460" s="16" t="n"/>
      <c r="P460" s="16" t="n"/>
      <c r="Q460" s="16" t="n"/>
      <c r="R460" s="18">
        <f>IF(H460="","",IF(I460="",H460+TA_RFI,MIN(I460,H460+TA_RFI)))</f>
        <v/>
      </c>
      <c r="S460" s="15">
        <f>IF(H460="","",IF(M460="",DATADATE,M460)-H460)</f>
        <v/>
      </c>
      <c r="T460" s="15">
        <f>IF(OR(R460="",M460&lt;&gt;""),"",IF(DATADATE&gt;R460,"OVERDUE",""))</f>
        <v/>
      </c>
      <c r="U460" s="15">
        <f>IF(OR(M460="",R460=""),"",IF(M460&lt;=R460,"On time","Late"))</f>
        <v/>
      </c>
      <c r="V460" s="16" t="n"/>
      <c r="W460" s="16" t="n"/>
    </row>
    <row r="461">
      <c r="A461" s="15">
        <f>IF(C461="","",PROJ&amp;"-"&amp;"RFI"&amp;"-"&amp;B461&amp;"-"&amp;TEXT(C461,"0000"))</f>
        <v/>
      </c>
      <c r="B461" s="16" t="n"/>
      <c r="C461" s="16" t="n"/>
      <c r="D461" s="16" t="n"/>
      <c r="E461" s="16" t="n"/>
      <c r="F461" s="16" t="n"/>
      <c r="G461" s="16" t="n"/>
      <c r="H461" s="17" t="n"/>
      <c r="I461" s="17" t="n"/>
      <c r="J461" s="16" t="n"/>
      <c r="K461" s="16" t="n"/>
      <c r="L461" s="16" t="n"/>
      <c r="M461" s="17" t="n"/>
      <c r="N461" s="16" t="n"/>
      <c r="O461" s="16" t="n"/>
      <c r="P461" s="16" t="n"/>
      <c r="Q461" s="16" t="n"/>
      <c r="R461" s="18">
        <f>IF(H461="","",IF(I461="",H461+TA_RFI,MIN(I461,H461+TA_RFI)))</f>
        <v/>
      </c>
      <c r="S461" s="15">
        <f>IF(H461="","",IF(M461="",DATADATE,M461)-H461)</f>
        <v/>
      </c>
      <c r="T461" s="15">
        <f>IF(OR(R461="",M461&lt;&gt;""),"",IF(DATADATE&gt;R461,"OVERDUE",""))</f>
        <v/>
      </c>
      <c r="U461" s="15">
        <f>IF(OR(M461="",R461=""),"",IF(M461&lt;=R461,"On time","Late"))</f>
        <v/>
      </c>
      <c r="V461" s="16" t="n"/>
      <c r="W461" s="16" t="n"/>
    </row>
    <row r="462">
      <c r="A462" s="15">
        <f>IF(C462="","",PROJ&amp;"-"&amp;"RFI"&amp;"-"&amp;B462&amp;"-"&amp;TEXT(C462,"0000"))</f>
        <v/>
      </c>
      <c r="B462" s="16" t="n"/>
      <c r="C462" s="16" t="n"/>
      <c r="D462" s="16" t="n"/>
      <c r="E462" s="16" t="n"/>
      <c r="F462" s="16" t="n"/>
      <c r="G462" s="16" t="n"/>
      <c r="H462" s="17" t="n"/>
      <c r="I462" s="17" t="n"/>
      <c r="J462" s="16" t="n"/>
      <c r="K462" s="16" t="n"/>
      <c r="L462" s="16" t="n"/>
      <c r="M462" s="17" t="n"/>
      <c r="N462" s="16" t="n"/>
      <c r="O462" s="16" t="n"/>
      <c r="P462" s="16" t="n"/>
      <c r="Q462" s="16" t="n"/>
      <c r="R462" s="18">
        <f>IF(H462="","",IF(I462="",H462+TA_RFI,MIN(I462,H462+TA_RFI)))</f>
        <v/>
      </c>
      <c r="S462" s="15">
        <f>IF(H462="","",IF(M462="",DATADATE,M462)-H462)</f>
        <v/>
      </c>
      <c r="T462" s="15">
        <f>IF(OR(R462="",M462&lt;&gt;""),"",IF(DATADATE&gt;R462,"OVERDUE",""))</f>
        <v/>
      </c>
      <c r="U462" s="15">
        <f>IF(OR(M462="",R462=""),"",IF(M462&lt;=R462,"On time","Late"))</f>
        <v/>
      </c>
      <c r="V462" s="16" t="n"/>
      <c r="W462" s="16" t="n"/>
    </row>
    <row r="463">
      <c r="A463" s="15">
        <f>IF(C463="","",PROJ&amp;"-"&amp;"RFI"&amp;"-"&amp;B463&amp;"-"&amp;TEXT(C463,"0000"))</f>
        <v/>
      </c>
      <c r="B463" s="16" t="n"/>
      <c r="C463" s="16" t="n"/>
      <c r="D463" s="16" t="n"/>
      <c r="E463" s="16" t="n"/>
      <c r="F463" s="16" t="n"/>
      <c r="G463" s="16" t="n"/>
      <c r="H463" s="17" t="n"/>
      <c r="I463" s="17" t="n"/>
      <c r="J463" s="16" t="n"/>
      <c r="K463" s="16" t="n"/>
      <c r="L463" s="16" t="n"/>
      <c r="M463" s="17" t="n"/>
      <c r="N463" s="16" t="n"/>
      <c r="O463" s="16" t="n"/>
      <c r="P463" s="16" t="n"/>
      <c r="Q463" s="16" t="n"/>
      <c r="R463" s="18">
        <f>IF(H463="","",IF(I463="",H463+TA_RFI,MIN(I463,H463+TA_RFI)))</f>
        <v/>
      </c>
      <c r="S463" s="15">
        <f>IF(H463="","",IF(M463="",DATADATE,M463)-H463)</f>
        <v/>
      </c>
      <c r="T463" s="15">
        <f>IF(OR(R463="",M463&lt;&gt;""),"",IF(DATADATE&gt;R463,"OVERDUE",""))</f>
        <v/>
      </c>
      <c r="U463" s="15">
        <f>IF(OR(M463="",R463=""),"",IF(M463&lt;=R463,"On time","Late"))</f>
        <v/>
      </c>
      <c r="V463" s="16" t="n"/>
      <c r="W463" s="16" t="n"/>
    </row>
    <row r="464">
      <c r="A464" s="15">
        <f>IF(C464="","",PROJ&amp;"-"&amp;"RFI"&amp;"-"&amp;B464&amp;"-"&amp;TEXT(C464,"0000"))</f>
        <v/>
      </c>
      <c r="B464" s="16" t="n"/>
      <c r="C464" s="16" t="n"/>
      <c r="D464" s="16" t="n"/>
      <c r="E464" s="16" t="n"/>
      <c r="F464" s="16" t="n"/>
      <c r="G464" s="16" t="n"/>
      <c r="H464" s="17" t="n"/>
      <c r="I464" s="17" t="n"/>
      <c r="J464" s="16" t="n"/>
      <c r="K464" s="16" t="n"/>
      <c r="L464" s="16" t="n"/>
      <c r="M464" s="17" t="n"/>
      <c r="N464" s="16" t="n"/>
      <c r="O464" s="16" t="n"/>
      <c r="P464" s="16" t="n"/>
      <c r="Q464" s="16" t="n"/>
      <c r="R464" s="18">
        <f>IF(H464="","",IF(I464="",H464+TA_RFI,MIN(I464,H464+TA_RFI)))</f>
        <v/>
      </c>
      <c r="S464" s="15">
        <f>IF(H464="","",IF(M464="",DATADATE,M464)-H464)</f>
        <v/>
      </c>
      <c r="T464" s="15">
        <f>IF(OR(R464="",M464&lt;&gt;""),"",IF(DATADATE&gt;R464,"OVERDUE",""))</f>
        <v/>
      </c>
      <c r="U464" s="15">
        <f>IF(OR(M464="",R464=""),"",IF(M464&lt;=R464,"On time","Late"))</f>
        <v/>
      </c>
      <c r="V464" s="16" t="n"/>
      <c r="W464" s="16" t="n"/>
    </row>
    <row r="465">
      <c r="A465" s="15">
        <f>IF(C465="","",PROJ&amp;"-"&amp;"RFI"&amp;"-"&amp;B465&amp;"-"&amp;TEXT(C465,"0000"))</f>
        <v/>
      </c>
      <c r="B465" s="16" t="n"/>
      <c r="C465" s="16" t="n"/>
      <c r="D465" s="16" t="n"/>
      <c r="E465" s="16" t="n"/>
      <c r="F465" s="16" t="n"/>
      <c r="G465" s="16" t="n"/>
      <c r="H465" s="17" t="n"/>
      <c r="I465" s="17" t="n"/>
      <c r="J465" s="16" t="n"/>
      <c r="K465" s="16" t="n"/>
      <c r="L465" s="16" t="n"/>
      <c r="M465" s="17" t="n"/>
      <c r="N465" s="16" t="n"/>
      <c r="O465" s="16" t="n"/>
      <c r="P465" s="16" t="n"/>
      <c r="Q465" s="16" t="n"/>
      <c r="R465" s="18">
        <f>IF(H465="","",IF(I465="",H465+TA_RFI,MIN(I465,H465+TA_RFI)))</f>
        <v/>
      </c>
      <c r="S465" s="15">
        <f>IF(H465="","",IF(M465="",DATADATE,M465)-H465)</f>
        <v/>
      </c>
      <c r="T465" s="15">
        <f>IF(OR(R465="",M465&lt;&gt;""),"",IF(DATADATE&gt;R465,"OVERDUE",""))</f>
        <v/>
      </c>
      <c r="U465" s="15">
        <f>IF(OR(M465="",R465=""),"",IF(M465&lt;=R465,"On time","Late"))</f>
        <v/>
      </c>
      <c r="V465" s="16" t="n"/>
      <c r="W465" s="16" t="n"/>
    </row>
    <row r="466">
      <c r="A466" s="15">
        <f>IF(C466="","",PROJ&amp;"-"&amp;"RFI"&amp;"-"&amp;B466&amp;"-"&amp;TEXT(C466,"0000"))</f>
        <v/>
      </c>
      <c r="B466" s="16" t="n"/>
      <c r="C466" s="16" t="n"/>
      <c r="D466" s="16" t="n"/>
      <c r="E466" s="16" t="n"/>
      <c r="F466" s="16" t="n"/>
      <c r="G466" s="16" t="n"/>
      <c r="H466" s="17" t="n"/>
      <c r="I466" s="17" t="n"/>
      <c r="J466" s="16" t="n"/>
      <c r="K466" s="16" t="n"/>
      <c r="L466" s="16" t="n"/>
      <c r="M466" s="17" t="n"/>
      <c r="N466" s="16" t="n"/>
      <c r="O466" s="16" t="n"/>
      <c r="P466" s="16" t="n"/>
      <c r="Q466" s="16" t="n"/>
      <c r="R466" s="18">
        <f>IF(H466="","",IF(I466="",H466+TA_RFI,MIN(I466,H466+TA_RFI)))</f>
        <v/>
      </c>
      <c r="S466" s="15">
        <f>IF(H466="","",IF(M466="",DATADATE,M466)-H466)</f>
        <v/>
      </c>
      <c r="T466" s="15">
        <f>IF(OR(R466="",M466&lt;&gt;""),"",IF(DATADATE&gt;R466,"OVERDUE",""))</f>
        <v/>
      </c>
      <c r="U466" s="15">
        <f>IF(OR(M466="",R466=""),"",IF(M466&lt;=R466,"On time","Late"))</f>
        <v/>
      </c>
      <c r="V466" s="16" t="n"/>
      <c r="W466" s="16" t="n"/>
    </row>
    <row r="467">
      <c r="A467" s="15">
        <f>IF(C467="","",PROJ&amp;"-"&amp;"RFI"&amp;"-"&amp;B467&amp;"-"&amp;TEXT(C467,"0000"))</f>
        <v/>
      </c>
      <c r="B467" s="16" t="n"/>
      <c r="C467" s="16" t="n"/>
      <c r="D467" s="16" t="n"/>
      <c r="E467" s="16" t="n"/>
      <c r="F467" s="16" t="n"/>
      <c r="G467" s="16" t="n"/>
      <c r="H467" s="17" t="n"/>
      <c r="I467" s="17" t="n"/>
      <c r="J467" s="16" t="n"/>
      <c r="K467" s="16" t="n"/>
      <c r="L467" s="16" t="n"/>
      <c r="M467" s="17" t="n"/>
      <c r="N467" s="16" t="n"/>
      <c r="O467" s="16" t="n"/>
      <c r="P467" s="16" t="n"/>
      <c r="Q467" s="16" t="n"/>
      <c r="R467" s="18">
        <f>IF(H467="","",IF(I467="",H467+TA_RFI,MIN(I467,H467+TA_RFI)))</f>
        <v/>
      </c>
      <c r="S467" s="15">
        <f>IF(H467="","",IF(M467="",DATADATE,M467)-H467)</f>
        <v/>
      </c>
      <c r="T467" s="15">
        <f>IF(OR(R467="",M467&lt;&gt;""),"",IF(DATADATE&gt;R467,"OVERDUE",""))</f>
        <v/>
      </c>
      <c r="U467" s="15">
        <f>IF(OR(M467="",R467=""),"",IF(M467&lt;=R467,"On time","Late"))</f>
        <v/>
      </c>
      <c r="V467" s="16" t="n"/>
      <c r="W467" s="16" t="n"/>
    </row>
    <row r="468">
      <c r="A468" s="15">
        <f>IF(C468="","",PROJ&amp;"-"&amp;"RFI"&amp;"-"&amp;B468&amp;"-"&amp;TEXT(C468,"0000"))</f>
        <v/>
      </c>
      <c r="B468" s="16" t="n"/>
      <c r="C468" s="16" t="n"/>
      <c r="D468" s="16" t="n"/>
      <c r="E468" s="16" t="n"/>
      <c r="F468" s="16" t="n"/>
      <c r="G468" s="16" t="n"/>
      <c r="H468" s="17" t="n"/>
      <c r="I468" s="17" t="n"/>
      <c r="J468" s="16" t="n"/>
      <c r="K468" s="16" t="n"/>
      <c r="L468" s="16" t="n"/>
      <c r="M468" s="17" t="n"/>
      <c r="N468" s="16" t="n"/>
      <c r="O468" s="16" t="n"/>
      <c r="P468" s="16" t="n"/>
      <c r="Q468" s="16" t="n"/>
      <c r="R468" s="18">
        <f>IF(H468="","",IF(I468="",H468+TA_RFI,MIN(I468,H468+TA_RFI)))</f>
        <v/>
      </c>
      <c r="S468" s="15">
        <f>IF(H468="","",IF(M468="",DATADATE,M468)-H468)</f>
        <v/>
      </c>
      <c r="T468" s="15">
        <f>IF(OR(R468="",M468&lt;&gt;""),"",IF(DATADATE&gt;R468,"OVERDUE",""))</f>
        <v/>
      </c>
      <c r="U468" s="15">
        <f>IF(OR(M468="",R468=""),"",IF(M468&lt;=R468,"On time","Late"))</f>
        <v/>
      </c>
      <c r="V468" s="16" t="n"/>
      <c r="W468" s="16" t="n"/>
    </row>
    <row r="469">
      <c r="A469" s="15">
        <f>IF(C469="","",PROJ&amp;"-"&amp;"RFI"&amp;"-"&amp;B469&amp;"-"&amp;TEXT(C469,"0000"))</f>
        <v/>
      </c>
      <c r="B469" s="16" t="n"/>
      <c r="C469" s="16" t="n"/>
      <c r="D469" s="16" t="n"/>
      <c r="E469" s="16" t="n"/>
      <c r="F469" s="16" t="n"/>
      <c r="G469" s="16" t="n"/>
      <c r="H469" s="17" t="n"/>
      <c r="I469" s="17" t="n"/>
      <c r="J469" s="16" t="n"/>
      <c r="K469" s="16" t="n"/>
      <c r="L469" s="16" t="n"/>
      <c r="M469" s="17" t="n"/>
      <c r="N469" s="16" t="n"/>
      <c r="O469" s="16" t="n"/>
      <c r="P469" s="16" t="n"/>
      <c r="Q469" s="16" t="n"/>
      <c r="R469" s="18">
        <f>IF(H469="","",IF(I469="",H469+TA_RFI,MIN(I469,H469+TA_RFI)))</f>
        <v/>
      </c>
      <c r="S469" s="15">
        <f>IF(H469="","",IF(M469="",DATADATE,M469)-H469)</f>
        <v/>
      </c>
      <c r="T469" s="15">
        <f>IF(OR(R469="",M469&lt;&gt;""),"",IF(DATADATE&gt;R469,"OVERDUE",""))</f>
        <v/>
      </c>
      <c r="U469" s="15">
        <f>IF(OR(M469="",R469=""),"",IF(M469&lt;=R469,"On time","Late"))</f>
        <v/>
      </c>
      <c r="V469" s="16" t="n"/>
      <c r="W469" s="16" t="n"/>
    </row>
    <row r="470">
      <c r="A470" s="15">
        <f>IF(C470="","",PROJ&amp;"-"&amp;"RFI"&amp;"-"&amp;B470&amp;"-"&amp;TEXT(C470,"0000"))</f>
        <v/>
      </c>
      <c r="B470" s="16" t="n"/>
      <c r="C470" s="16" t="n"/>
      <c r="D470" s="16" t="n"/>
      <c r="E470" s="16" t="n"/>
      <c r="F470" s="16" t="n"/>
      <c r="G470" s="16" t="n"/>
      <c r="H470" s="17" t="n"/>
      <c r="I470" s="17" t="n"/>
      <c r="J470" s="16" t="n"/>
      <c r="K470" s="16" t="n"/>
      <c r="L470" s="16" t="n"/>
      <c r="M470" s="17" t="n"/>
      <c r="N470" s="16" t="n"/>
      <c r="O470" s="16" t="n"/>
      <c r="P470" s="16" t="n"/>
      <c r="Q470" s="16" t="n"/>
      <c r="R470" s="18">
        <f>IF(H470="","",IF(I470="",H470+TA_RFI,MIN(I470,H470+TA_RFI)))</f>
        <v/>
      </c>
      <c r="S470" s="15">
        <f>IF(H470="","",IF(M470="",DATADATE,M470)-H470)</f>
        <v/>
      </c>
      <c r="T470" s="15">
        <f>IF(OR(R470="",M470&lt;&gt;""),"",IF(DATADATE&gt;R470,"OVERDUE",""))</f>
        <v/>
      </c>
      <c r="U470" s="15">
        <f>IF(OR(M470="",R470=""),"",IF(M470&lt;=R470,"On time","Late"))</f>
        <v/>
      </c>
      <c r="V470" s="16" t="n"/>
      <c r="W470" s="16" t="n"/>
    </row>
    <row r="471">
      <c r="A471" s="15">
        <f>IF(C471="","",PROJ&amp;"-"&amp;"RFI"&amp;"-"&amp;B471&amp;"-"&amp;TEXT(C471,"0000"))</f>
        <v/>
      </c>
      <c r="B471" s="16" t="n"/>
      <c r="C471" s="16" t="n"/>
      <c r="D471" s="16" t="n"/>
      <c r="E471" s="16" t="n"/>
      <c r="F471" s="16" t="n"/>
      <c r="G471" s="16" t="n"/>
      <c r="H471" s="17" t="n"/>
      <c r="I471" s="17" t="n"/>
      <c r="J471" s="16" t="n"/>
      <c r="K471" s="16" t="n"/>
      <c r="L471" s="16" t="n"/>
      <c r="M471" s="17" t="n"/>
      <c r="N471" s="16" t="n"/>
      <c r="O471" s="16" t="n"/>
      <c r="P471" s="16" t="n"/>
      <c r="Q471" s="16" t="n"/>
      <c r="R471" s="18">
        <f>IF(H471="","",IF(I471="",H471+TA_RFI,MIN(I471,H471+TA_RFI)))</f>
        <v/>
      </c>
      <c r="S471" s="15">
        <f>IF(H471="","",IF(M471="",DATADATE,M471)-H471)</f>
        <v/>
      </c>
      <c r="T471" s="15">
        <f>IF(OR(R471="",M471&lt;&gt;""),"",IF(DATADATE&gt;R471,"OVERDUE",""))</f>
        <v/>
      </c>
      <c r="U471" s="15">
        <f>IF(OR(M471="",R471=""),"",IF(M471&lt;=R471,"On time","Late"))</f>
        <v/>
      </c>
      <c r="V471" s="16" t="n"/>
      <c r="W471" s="16" t="n"/>
    </row>
    <row r="472">
      <c r="A472" s="15">
        <f>IF(C472="","",PROJ&amp;"-"&amp;"RFI"&amp;"-"&amp;B472&amp;"-"&amp;TEXT(C472,"0000"))</f>
        <v/>
      </c>
      <c r="B472" s="16" t="n"/>
      <c r="C472" s="16" t="n"/>
      <c r="D472" s="16" t="n"/>
      <c r="E472" s="16" t="n"/>
      <c r="F472" s="16" t="n"/>
      <c r="G472" s="16" t="n"/>
      <c r="H472" s="17" t="n"/>
      <c r="I472" s="17" t="n"/>
      <c r="J472" s="16" t="n"/>
      <c r="K472" s="16" t="n"/>
      <c r="L472" s="16" t="n"/>
      <c r="M472" s="17" t="n"/>
      <c r="N472" s="16" t="n"/>
      <c r="O472" s="16" t="n"/>
      <c r="P472" s="16" t="n"/>
      <c r="Q472" s="16" t="n"/>
      <c r="R472" s="18">
        <f>IF(H472="","",IF(I472="",H472+TA_RFI,MIN(I472,H472+TA_RFI)))</f>
        <v/>
      </c>
      <c r="S472" s="15">
        <f>IF(H472="","",IF(M472="",DATADATE,M472)-H472)</f>
        <v/>
      </c>
      <c r="T472" s="15">
        <f>IF(OR(R472="",M472&lt;&gt;""),"",IF(DATADATE&gt;R472,"OVERDUE",""))</f>
        <v/>
      </c>
      <c r="U472" s="15">
        <f>IF(OR(M472="",R472=""),"",IF(M472&lt;=R472,"On time","Late"))</f>
        <v/>
      </c>
      <c r="V472" s="16" t="n"/>
      <c r="W472" s="16" t="n"/>
    </row>
    <row r="473">
      <c r="A473" s="15">
        <f>IF(C473="","",PROJ&amp;"-"&amp;"RFI"&amp;"-"&amp;B473&amp;"-"&amp;TEXT(C473,"0000"))</f>
        <v/>
      </c>
      <c r="B473" s="16" t="n"/>
      <c r="C473" s="16" t="n"/>
      <c r="D473" s="16" t="n"/>
      <c r="E473" s="16" t="n"/>
      <c r="F473" s="16" t="n"/>
      <c r="G473" s="16" t="n"/>
      <c r="H473" s="17" t="n"/>
      <c r="I473" s="17" t="n"/>
      <c r="J473" s="16" t="n"/>
      <c r="K473" s="16" t="n"/>
      <c r="L473" s="16" t="n"/>
      <c r="M473" s="17" t="n"/>
      <c r="N473" s="16" t="n"/>
      <c r="O473" s="16" t="n"/>
      <c r="P473" s="16" t="n"/>
      <c r="Q473" s="16" t="n"/>
      <c r="R473" s="18">
        <f>IF(H473="","",IF(I473="",H473+TA_RFI,MIN(I473,H473+TA_RFI)))</f>
        <v/>
      </c>
      <c r="S473" s="15">
        <f>IF(H473="","",IF(M473="",DATADATE,M473)-H473)</f>
        <v/>
      </c>
      <c r="T473" s="15">
        <f>IF(OR(R473="",M473&lt;&gt;""),"",IF(DATADATE&gt;R473,"OVERDUE",""))</f>
        <v/>
      </c>
      <c r="U473" s="15">
        <f>IF(OR(M473="",R473=""),"",IF(M473&lt;=R473,"On time","Late"))</f>
        <v/>
      </c>
      <c r="V473" s="16" t="n"/>
      <c r="W473" s="16" t="n"/>
    </row>
    <row r="474">
      <c r="A474" s="15">
        <f>IF(C474="","",PROJ&amp;"-"&amp;"RFI"&amp;"-"&amp;B474&amp;"-"&amp;TEXT(C474,"0000"))</f>
        <v/>
      </c>
      <c r="B474" s="16" t="n"/>
      <c r="C474" s="16" t="n"/>
      <c r="D474" s="16" t="n"/>
      <c r="E474" s="16" t="n"/>
      <c r="F474" s="16" t="n"/>
      <c r="G474" s="16" t="n"/>
      <c r="H474" s="17" t="n"/>
      <c r="I474" s="17" t="n"/>
      <c r="J474" s="16" t="n"/>
      <c r="K474" s="16" t="n"/>
      <c r="L474" s="16" t="n"/>
      <c r="M474" s="17" t="n"/>
      <c r="N474" s="16" t="n"/>
      <c r="O474" s="16" t="n"/>
      <c r="P474" s="16" t="n"/>
      <c r="Q474" s="16" t="n"/>
      <c r="R474" s="18">
        <f>IF(H474="","",IF(I474="",H474+TA_RFI,MIN(I474,H474+TA_RFI)))</f>
        <v/>
      </c>
      <c r="S474" s="15">
        <f>IF(H474="","",IF(M474="",DATADATE,M474)-H474)</f>
        <v/>
      </c>
      <c r="T474" s="15">
        <f>IF(OR(R474="",M474&lt;&gt;""),"",IF(DATADATE&gt;R474,"OVERDUE",""))</f>
        <v/>
      </c>
      <c r="U474" s="15">
        <f>IF(OR(M474="",R474=""),"",IF(M474&lt;=R474,"On time","Late"))</f>
        <v/>
      </c>
      <c r="V474" s="16" t="n"/>
      <c r="W474" s="16" t="n"/>
    </row>
    <row r="475">
      <c r="A475" s="15">
        <f>IF(C475="","",PROJ&amp;"-"&amp;"RFI"&amp;"-"&amp;B475&amp;"-"&amp;TEXT(C475,"0000"))</f>
        <v/>
      </c>
      <c r="B475" s="16" t="n"/>
      <c r="C475" s="16" t="n"/>
      <c r="D475" s="16" t="n"/>
      <c r="E475" s="16" t="n"/>
      <c r="F475" s="16" t="n"/>
      <c r="G475" s="16" t="n"/>
      <c r="H475" s="17" t="n"/>
      <c r="I475" s="17" t="n"/>
      <c r="J475" s="16" t="n"/>
      <c r="K475" s="16" t="n"/>
      <c r="L475" s="16" t="n"/>
      <c r="M475" s="17" t="n"/>
      <c r="N475" s="16" t="n"/>
      <c r="O475" s="16" t="n"/>
      <c r="P475" s="16" t="n"/>
      <c r="Q475" s="16" t="n"/>
      <c r="R475" s="18">
        <f>IF(H475="","",IF(I475="",H475+TA_RFI,MIN(I475,H475+TA_RFI)))</f>
        <v/>
      </c>
      <c r="S475" s="15">
        <f>IF(H475="","",IF(M475="",DATADATE,M475)-H475)</f>
        <v/>
      </c>
      <c r="T475" s="15">
        <f>IF(OR(R475="",M475&lt;&gt;""),"",IF(DATADATE&gt;R475,"OVERDUE",""))</f>
        <v/>
      </c>
      <c r="U475" s="15">
        <f>IF(OR(M475="",R475=""),"",IF(M475&lt;=R475,"On time","Late"))</f>
        <v/>
      </c>
      <c r="V475" s="16" t="n"/>
      <c r="W475" s="16" t="n"/>
    </row>
    <row r="476">
      <c r="A476" s="15">
        <f>IF(C476="","",PROJ&amp;"-"&amp;"RFI"&amp;"-"&amp;B476&amp;"-"&amp;TEXT(C476,"0000"))</f>
        <v/>
      </c>
      <c r="B476" s="16" t="n"/>
      <c r="C476" s="16" t="n"/>
      <c r="D476" s="16" t="n"/>
      <c r="E476" s="16" t="n"/>
      <c r="F476" s="16" t="n"/>
      <c r="G476" s="16" t="n"/>
      <c r="H476" s="17" t="n"/>
      <c r="I476" s="17" t="n"/>
      <c r="J476" s="16" t="n"/>
      <c r="K476" s="16" t="n"/>
      <c r="L476" s="16" t="n"/>
      <c r="M476" s="17" t="n"/>
      <c r="N476" s="16" t="n"/>
      <c r="O476" s="16" t="n"/>
      <c r="P476" s="16" t="n"/>
      <c r="Q476" s="16" t="n"/>
      <c r="R476" s="18">
        <f>IF(H476="","",IF(I476="",H476+TA_RFI,MIN(I476,H476+TA_RFI)))</f>
        <v/>
      </c>
      <c r="S476" s="15">
        <f>IF(H476="","",IF(M476="",DATADATE,M476)-H476)</f>
        <v/>
      </c>
      <c r="T476" s="15">
        <f>IF(OR(R476="",M476&lt;&gt;""),"",IF(DATADATE&gt;R476,"OVERDUE",""))</f>
        <v/>
      </c>
      <c r="U476" s="15">
        <f>IF(OR(M476="",R476=""),"",IF(M476&lt;=R476,"On time","Late"))</f>
        <v/>
      </c>
      <c r="V476" s="16" t="n"/>
      <c r="W476" s="16" t="n"/>
    </row>
    <row r="477">
      <c r="A477" s="15">
        <f>IF(C477="","",PROJ&amp;"-"&amp;"RFI"&amp;"-"&amp;B477&amp;"-"&amp;TEXT(C477,"0000"))</f>
        <v/>
      </c>
      <c r="B477" s="16" t="n"/>
      <c r="C477" s="16" t="n"/>
      <c r="D477" s="16" t="n"/>
      <c r="E477" s="16" t="n"/>
      <c r="F477" s="16" t="n"/>
      <c r="G477" s="16" t="n"/>
      <c r="H477" s="17" t="n"/>
      <c r="I477" s="17" t="n"/>
      <c r="J477" s="16" t="n"/>
      <c r="K477" s="16" t="n"/>
      <c r="L477" s="16" t="n"/>
      <c r="M477" s="17" t="n"/>
      <c r="N477" s="16" t="n"/>
      <c r="O477" s="16" t="n"/>
      <c r="P477" s="16" t="n"/>
      <c r="Q477" s="16" t="n"/>
      <c r="R477" s="18">
        <f>IF(H477="","",IF(I477="",H477+TA_RFI,MIN(I477,H477+TA_RFI)))</f>
        <v/>
      </c>
      <c r="S477" s="15">
        <f>IF(H477="","",IF(M477="",DATADATE,M477)-H477)</f>
        <v/>
      </c>
      <c r="T477" s="15">
        <f>IF(OR(R477="",M477&lt;&gt;""),"",IF(DATADATE&gt;R477,"OVERDUE",""))</f>
        <v/>
      </c>
      <c r="U477" s="15">
        <f>IF(OR(M477="",R477=""),"",IF(M477&lt;=R477,"On time","Late"))</f>
        <v/>
      </c>
      <c r="V477" s="16" t="n"/>
      <c r="W477" s="16" t="n"/>
    </row>
    <row r="478">
      <c r="A478" s="15">
        <f>IF(C478="","",PROJ&amp;"-"&amp;"RFI"&amp;"-"&amp;B478&amp;"-"&amp;TEXT(C478,"0000"))</f>
        <v/>
      </c>
      <c r="B478" s="16" t="n"/>
      <c r="C478" s="16" t="n"/>
      <c r="D478" s="16" t="n"/>
      <c r="E478" s="16" t="n"/>
      <c r="F478" s="16" t="n"/>
      <c r="G478" s="16" t="n"/>
      <c r="H478" s="17" t="n"/>
      <c r="I478" s="17" t="n"/>
      <c r="J478" s="16" t="n"/>
      <c r="K478" s="16" t="n"/>
      <c r="L478" s="16" t="n"/>
      <c r="M478" s="17" t="n"/>
      <c r="N478" s="16" t="n"/>
      <c r="O478" s="16" t="n"/>
      <c r="P478" s="16" t="n"/>
      <c r="Q478" s="16" t="n"/>
      <c r="R478" s="18">
        <f>IF(H478="","",IF(I478="",H478+TA_RFI,MIN(I478,H478+TA_RFI)))</f>
        <v/>
      </c>
      <c r="S478" s="15">
        <f>IF(H478="","",IF(M478="",DATADATE,M478)-H478)</f>
        <v/>
      </c>
      <c r="T478" s="15">
        <f>IF(OR(R478="",M478&lt;&gt;""),"",IF(DATADATE&gt;R478,"OVERDUE",""))</f>
        <v/>
      </c>
      <c r="U478" s="15">
        <f>IF(OR(M478="",R478=""),"",IF(M478&lt;=R478,"On time","Late"))</f>
        <v/>
      </c>
      <c r="V478" s="16" t="n"/>
      <c r="W478" s="16" t="n"/>
    </row>
    <row r="479">
      <c r="A479" s="15">
        <f>IF(C479="","",PROJ&amp;"-"&amp;"RFI"&amp;"-"&amp;B479&amp;"-"&amp;TEXT(C479,"0000"))</f>
        <v/>
      </c>
      <c r="B479" s="16" t="n"/>
      <c r="C479" s="16" t="n"/>
      <c r="D479" s="16" t="n"/>
      <c r="E479" s="16" t="n"/>
      <c r="F479" s="16" t="n"/>
      <c r="G479" s="16" t="n"/>
      <c r="H479" s="17" t="n"/>
      <c r="I479" s="17" t="n"/>
      <c r="J479" s="16" t="n"/>
      <c r="K479" s="16" t="n"/>
      <c r="L479" s="16" t="n"/>
      <c r="M479" s="17" t="n"/>
      <c r="N479" s="16" t="n"/>
      <c r="O479" s="16" t="n"/>
      <c r="P479" s="16" t="n"/>
      <c r="Q479" s="16" t="n"/>
      <c r="R479" s="18">
        <f>IF(H479="","",IF(I479="",H479+TA_RFI,MIN(I479,H479+TA_RFI)))</f>
        <v/>
      </c>
      <c r="S479" s="15">
        <f>IF(H479="","",IF(M479="",DATADATE,M479)-H479)</f>
        <v/>
      </c>
      <c r="T479" s="15">
        <f>IF(OR(R479="",M479&lt;&gt;""),"",IF(DATADATE&gt;R479,"OVERDUE",""))</f>
        <v/>
      </c>
      <c r="U479" s="15">
        <f>IF(OR(M479="",R479=""),"",IF(M479&lt;=R479,"On time","Late"))</f>
        <v/>
      </c>
      <c r="V479" s="16" t="n"/>
      <c r="W479" s="16" t="n"/>
    </row>
    <row r="480">
      <c r="A480" s="15">
        <f>IF(C480="","",PROJ&amp;"-"&amp;"RFI"&amp;"-"&amp;B480&amp;"-"&amp;TEXT(C480,"0000"))</f>
        <v/>
      </c>
      <c r="B480" s="16" t="n"/>
      <c r="C480" s="16" t="n"/>
      <c r="D480" s="16" t="n"/>
      <c r="E480" s="16" t="n"/>
      <c r="F480" s="16" t="n"/>
      <c r="G480" s="16" t="n"/>
      <c r="H480" s="17" t="n"/>
      <c r="I480" s="17" t="n"/>
      <c r="J480" s="16" t="n"/>
      <c r="K480" s="16" t="n"/>
      <c r="L480" s="16" t="n"/>
      <c r="M480" s="17" t="n"/>
      <c r="N480" s="16" t="n"/>
      <c r="O480" s="16" t="n"/>
      <c r="P480" s="16" t="n"/>
      <c r="Q480" s="16" t="n"/>
      <c r="R480" s="18">
        <f>IF(H480="","",IF(I480="",H480+TA_RFI,MIN(I480,H480+TA_RFI)))</f>
        <v/>
      </c>
      <c r="S480" s="15">
        <f>IF(H480="","",IF(M480="",DATADATE,M480)-H480)</f>
        <v/>
      </c>
      <c r="T480" s="15">
        <f>IF(OR(R480="",M480&lt;&gt;""),"",IF(DATADATE&gt;R480,"OVERDUE",""))</f>
        <v/>
      </c>
      <c r="U480" s="15">
        <f>IF(OR(M480="",R480=""),"",IF(M480&lt;=R480,"On time","Late"))</f>
        <v/>
      </c>
      <c r="V480" s="16" t="n"/>
      <c r="W480" s="16" t="n"/>
    </row>
    <row r="481">
      <c r="A481" s="15">
        <f>IF(C481="","",PROJ&amp;"-"&amp;"RFI"&amp;"-"&amp;B481&amp;"-"&amp;TEXT(C481,"0000"))</f>
        <v/>
      </c>
      <c r="B481" s="16" t="n"/>
      <c r="C481" s="16" t="n"/>
      <c r="D481" s="16" t="n"/>
      <c r="E481" s="16" t="n"/>
      <c r="F481" s="16" t="n"/>
      <c r="G481" s="16" t="n"/>
      <c r="H481" s="17" t="n"/>
      <c r="I481" s="17" t="n"/>
      <c r="J481" s="16" t="n"/>
      <c r="K481" s="16" t="n"/>
      <c r="L481" s="16" t="n"/>
      <c r="M481" s="17" t="n"/>
      <c r="N481" s="16" t="n"/>
      <c r="O481" s="16" t="n"/>
      <c r="P481" s="16" t="n"/>
      <c r="Q481" s="16" t="n"/>
      <c r="R481" s="18">
        <f>IF(H481="","",IF(I481="",H481+TA_RFI,MIN(I481,H481+TA_RFI)))</f>
        <v/>
      </c>
      <c r="S481" s="15">
        <f>IF(H481="","",IF(M481="",DATADATE,M481)-H481)</f>
        <v/>
      </c>
      <c r="T481" s="15">
        <f>IF(OR(R481="",M481&lt;&gt;""),"",IF(DATADATE&gt;R481,"OVERDUE",""))</f>
        <v/>
      </c>
      <c r="U481" s="15">
        <f>IF(OR(M481="",R481=""),"",IF(M481&lt;=R481,"On time","Late"))</f>
        <v/>
      </c>
      <c r="V481" s="16" t="n"/>
      <c r="W481" s="16" t="n"/>
    </row>
    <row r="482">
      <c r="A482" s="15">
        <f>IF(C482="","",PROJ&amp;"-"&amp;"RFI"&amp;"-"&amp;B482&amp;"-"&amp;TEXT(C482,"0000"))</f>
        <v/>
      </c>
      <c r="B482" s="16" t="n"/>
      <c r="C482" s="16" t="n"/>
      <c r="D482" s="16" t="n"/>
      <c r="E482" s="16" t="n"/>
      <c r="F482" s="16" t="n"/>
      <c r="G482" s="16" t="n"/>
      <c r="H482" s="17" t="n"/>
      <c r="I482" s="17" t="n"/>
      <c r="J482" s="16" t="n"/>
      <c r="K482" s="16" t="n"/>
      <c r="L482" s="16" t="n"/>
      <c r="M482" s="17" t="n"/>
      <c r="N482" s="16" t="n"/>
      <c r="O482" s="16" t="n"/>
      <c r="P482" s="16" t="n"/>
      <c r="Q482" s="16" t="n"/>
      <c r="R482" s="18">
        <f>IF(H482="","",IF(I482="",H482+TA_RFI,MIN(I482,H482+TA_RFI)))</f>
        <v/>
      </c>
      <c r="S482" s="15">
        <f>IF(H482="","",IF(M482="",DATADATE,M482)-H482)</f>
        <v/>
      </c>
      <c r="T482" s="15">
        <f>IF(OR(R482="",M482&lt;&gt;""),"",IF(DATADATE&gt;R482,"OVERDUE",""))</f>
        <v/>
      </c>
      <c r="U482" s="15">
        <f>IF(OR(M482="",R482=""),"",IF(M482&lt;=R482,"On time","Late"))</f>
        <v/>
      </c>
      <c r="V482" s="16" t="n"/>
      <c r="W482" s="16" t="n"/>
    </row>
    <row r="483">
      <c r="A483" s="15">
        <f>IF(C483="","",PROJ&amp;"-"&amp;"RFI"&amp;"-"&amp;B483&amp;"-"&amp;TEXT(C483,"0000"))</f>
        <v/>
      </c>
      <c r="B483" s="16" t="n"/>
      <c r="C483" s="16" t="n"/>
      <c r="D483" s="16" t="n"/>
      <c r="E483" s="16" t="n"/>
      <c r="F483" s="16" t="n"/>
      <c r="G483" s="16" t="n"/>
      <c r="H483" s="17" t="n"/>
      <c r="I483" s="17" t="n"/>
      <c r="J483" s="16" t="n"/>
      <c r="K483" s="16" t="n"/>
      <c r="L483" s="16" t="n"/>
      <c r="M483" s="17" t="n"/>
      <c r="N483" s="16" t="n"/>
      <c r="O483" s="16" t="n"/>
      <c r="P483" s="16" t="n"/>
      <c r="Q483" s="16" t="n"/>
      <c r="R483" s="18">
        <f>IF(H483="","",IF(I483="",H483+TA_RFI,MIN(I483,H483+TA_RFI)))</f>
        <v/>
      </c>
      <c r="S483" s="15">
        <f>IF(H483="","",IF(M483="",DATADATE,M483)-H483)</f>
        <v/>
      </c>
      <c r="T483" s="15">
        <f>IF(OR(R483="",M483&lt;&gt;""),"",IF(DATADATE&gt;R483,"OVERDUE",""))</f>
        <v/>
      </c>
      <c r="U483" s="15">
        <f>IF(OR(M483="",R483=""),"",IF(M483&lt;=R483,"On time","Late"))</f>
        <v/>
      </c>
      <c r="V483" s="16" t="n"/>
      <c r="W483" s="16" t="n"/>
    </row>
    <row r="484">
      <c r="A484" s="15">
        <f>IF(C484="","",PROJ&amp;"-"&amp;"RFI"&amp;"-"&amp;B484&amp;"-"&amp;TEXT(C484,"0000"))</f>
        <v/>
      </c>
      <c r="B484" s="16" t="n"/>
      <c r="C484" s="16" t="n"/>
      <c r="D484" s="16" t="n"/>
      <c r="E484" s="16" t="n"/>
      <c r="F484" s="16" t="n"/>
      <c r="G484" s="16" t="n"/>
      <c r="H484" s="17" t="n"/>
      <c r="I484" s="17" t="n"/>
      <c r="J484" s="16" t="n"/>
      <c r="K484" s="16" t="n"/>
      <c r="L484" s="16" t="n"/>
      <c r="M484" s="17" t="n"/>
      <c r="N484" s="16" t="n"/>
      <c r="O484" s="16" t="n"/>
      <c r="P484" s="16" t="n"/>
      <c r="Q484" s="16" t="n"/>
      <c r="R484" s="18">
        <f>IF(H484="","",IF(I484="",H484+TA_RFI,MIN(I484,H484+TA_RFI)))</f>
        <v/>
      </c>
      <c r="S484" s="15">
        <f>IF(H484="","",IF(M484="",DATADATE,M484)-H484)</f>
        <v/>
      </c>
      <c r="T484" s="15">
        <f>IF(OR(R484="",M484&lt;&gt;""),"",IF(DATADATE&gt;R484,"OVERDUE",""))</f>
        <v/>
      </c>
      <c r="U484" s="15">
        <f>IF(OR(M484="",R484=""),"",IF(M484&lt;=R484,"On time","Late"))</f>
        <v/>
      </c>
      <c r="V484" s="16" t="n"/>
      <c r="W484" s="16" t="n"/>
    </row>
    <row r="485">
      <c r="A485" s="15">
        <f>IF(C485="","",PROJ&amp;"-"&amp;"RFI"&amp;"-"&amp;B485&amp;"-"&amp;TEXT(C485,"0000"))</f>
        <v/>
      </c>
      <c r="B485" s="16" t="n"/>
      <c r="C485" s="16" t="n"/>
      <c r="D485" s="16" t="n"/>
      <c r="E485" s="16" t="n"/>
      <c r="F485" s="16" t="n"/>
      <c r="G485" s="16" t="n"/>
      <c r="H485" s="17" t="n"/>
      <c r="I485" s="17" t="n"/>
      <c r="J485" s="16" t="n"/>
      <c r="K485" s="16" t="n"/>
      <c r="L485" s="16" t="n"/>
      <c r="M485" s="17" t="n"/>
      <c r="N485" s="16" t="n"/>
      <c r="O485" s="16" t="n"/>
      <c r="P485" s="16" t="n"/>
      <c r="Q485" s="16" t="n"/>
      <c r="R485" s="18">
        <f>IF(H485="","",IF(I485="",H485+TA_RFI,MIN(I485,H485+TA_RFI)))</f>
        <v/>
      </c>
      <c r="S485" s="15">
        <f>IF(H485="","",IF(M485="",DATADATE,M485)-H485)</f>
        <v/>
      </c>
      <c r="T485" s="15">
        <f>IF(OR(R485="",M485&lt;&gt;""),"",IF(DATADATE&gt;R485,"OVERDUE",""))</f>
        <v/>
      </c>
      <c r="U485" s="15">
        <f>IF(OR(M485="",R485=""),"",IF(M485&lt;=R485,"On time","Late"))</f>
        <v/>
      </c>
      <c r="V485" s="16" t="n"/>
      <c r="W485" s="16" t="n"/>
    </row>
    <row r="486">
      <c r="A486" s="15">
        <f>IF(C486="","",PROJ&amp;"-"&amp;"RFI"&amp;"-"&amp;B486&amp;"-"&amp;TEXT(C486,"0000"))</f>
        <v/>
      </c>
      <c r="B486" s="16" t="n"/>
      <c r="C486" s="16" t="n"/>
      <c r="D486" s="16" t="n"/>
      <c r="E486" s="16" t="n"/>
      <c r="F486" s="16" t="n"/>
      <c r="G486" s="16" t="n"/>
      <c r="H486" s="17" t="n"/>
      <c r="I486" s="17" t="n"/>
      <c r="J486" s="16" t="n"/>
      <c r="K486" s="16" t="n"/>
      <c r="L486" s="16" t="n"/>
      <c r="M486" s="17" t="n"/>
      <c r="N486" s="16" t="n"/>
      <c r="O486" s="16" t="n"/>
      <c r="P486" s="16" t="n"/>
      <c r="Q486" s="16" t="n"/>
      <c r="R486" s="18">
        <f>IF(H486="","",IF(I486="",H486+TA_RFI,MIN(I486,H486+TA_RFI)))</f>
        <v/>
      </c>
      <c r="S486" s="15">
        <f>IF(H486="","",IF(M486="",DATADATE,M486)-H486)</f>
        <v/>
      </c>
      <c r="T486" s="15">
        <f>IF(OR(R486="",M486&lt;&gt;""),"",IF(DATADATE&gt;R486,"OVERDUE",""))</f>
        <v/>
      </c>
      <c r="U486" s="15">
        <f>IF(OR(M486="",R486=""),"",IF(M486&lt;=R486,"On time","Late"))</f>
        <v/>
      </c>
      <c r="V486" s="16" t="n"/>
      <c r="W486" s="16" t="n"/>
    </row>
    <row r="487">
      <c r="A487" s="15">
        <f>IF(C487="","",PROJ&amp;"-"&amp;"RFI"&amp;"-"&amp;B487&amp;"-"&amp;TEXT(C487,"0000"))</f>
        <v/>
      </c>
      <c r="B487" s="16" t="n"/>
      <c r="C487" s="16" t="n"/>
      <c r="D487" s="16" t="n"/>
      <c r="E487" s="16" t="n"/>
      <c r="F487" s="16" t="n"/>
      <c r="G487" s="16" t="n"/>
      <c r="H487" s="17" t="n"/>
      <c r="I487" s="17" t="n"/>
      <c r="J487" s="16" t="n"/>
      <c r="K487" s="16" t="n"/>
      <c r="L487" s="16" t="n"/>
      <c r="M487" s="17" t="n"/>
      <c r="N487" s="16" t="n"/>
      <c r="O487" s="16" t="n"/>
      <c r="P487" s="16" t="n"/>
      <c r="Q487" s="16" t="n"/>
      <c r="R487" s="18">
        <f>IF(H487="","",IF(I487="",H487+TA_RFI,MIN(I487,H487+TA_RFI)))</f>
        <v/>
      </c>
      <c r="S487" s="15">
        <f>IF(H487="","",IF(M487="",DATADATE,M487)-H487)</f>
        <v/>
      </c>
      <c r="T487" s="15">
        <f>IF(OR(R487="",M487&lt;&gt;""),"",IF(DATADATE&gt;R487,"OVERDUE",""))</f>
        <v/>
      </c>
      <c r="U487" s="15">
        <f>IF(OR(M487="",R487=""),"",IF(M487&lt;=R487,"On time","Late"))</f>
        <v/>
      </c>
      <c r="V487" s="16" t="n"/>
      <c r="W487" s="16" t="n"/>
    </row>
    <row r="488">
      <c r="A488" s="15">
        <f>IF(C488="","",PROJ&amp;"-"&amp;"RFI"&amp;"-"&amp;B488&amp;"-"&amp;TEXT(C488,"0000"))</f>
        <v/>
      </c>
      <c r="B488" s="16" t="n"/>
      <c r="C488" s="16" t="n"/>
      <c r="D488" s="16" t="n"/>
      <c r="E488" s="16" t="n"/>
      <c r="F488" s="16" t="n"/>
      <c r="G488" s="16" t="n"/>
      <c r="H488" s="17" t="n"/>
      <c r="I488" s="17" t="n"/>
      <c r="J488" s="16" t="n"/>
      <c r="K488" s="16" t="n"/>
      <c r="L488" s="16" t="n"/>
      <c r="M488" s="17" t="n"/>
      <c r="N488" s="16" t="n"/>
      <c r="O488" s="16" t="n"/>
      <c r="P488" s="16" t="n"/>
      <c r="Q488" s="16" t="n"/>
      <c r="R488" s="18">
        <f>IF(H488="","",IF(I488="",H488+TA_RFI,MIN(I488,H488+TA_RFI)))</f>
        <v/>
      </c>
      <c r="S488" s="15">
        <f>IF(H488="","",IF(M488="",DATADATE,M488)-H488)</f>
        <v/>
      </c>
      <c r="T488" s="15">
        <f>IF(OR(R488="",M488&lt;&gt;""),"",IF(DATADATE&gt;R488,"OVERDUE",""))</f>
        <v/>
      </c>
      <c r="U488" s="15">
        <f>IF(OR(M488="",R488=""),"",IF(M488&lt;=R488,"On time","Late"))</f>
        <v/>
      </c>
      <c r="V488" s="16" t="n"/>
      <c r="W488" s="16" t="n"/>
    </row>
    <row r="489">
      <c r="A489" s="15">
        <f>IF(C489="","",PROJ&amp;"-"&amp;"RFI"&amp;"-"&amp;B489&amp;"-"&amp;TEXT(C489,"0000"))</f>
        <v/>
      </c>
      <c r="B489" s="16" t="n"/>
      <c r="C489" s="16" t="n"/>
      <c r="D489" s="16" t="n"/>
      <c r="E489" s="16" t="n"/>
      <c r="F489" s="16" t="n"/>
      <c r="G489" s="16" t="n"/>
      <c r="H489" s="17" t="n"/>
      <c r="I489" s="17" t="n"/>
      <c r="J489" s="16" t="n"/>
      <c r="K489" s="16" t="n"/>
      <c r="L489" s="16" t="n"/>
      <c r="M489" s="17" t="n"/>
      <c r="N489" s="16" t="n"/>
      <c r="O489" s="16" t="n"/>
      <c r="P489" s="16" t="n"/>
      <c r="Q489" s="16" t="n"/>
      <c r="R489" s="18">
        <f>IF(H489="","",IF(I489="",H489+TA_RFI,MIN(I489,H489+TA_RFI)))</f>
        <v/>
      </c>
      <c r="S489" s="15">
        <f>IF(H489="","",IF(M489="",DATADATE,M489)-H489)</f>
        <v/>
      </c>
      <c r="T489" s="15">
        <f>IF(OR(R489="",M489&lt;&gt;""),"",IF(DATADATE&gt;R489,"OVERDUE",""))</f>
        <v/>
      </c>
      <c r="U489" s="15">
        <f>IF(OR(M489="",R489=""),"",IF(M489&lt;=R489,"On time","Late"))</f>
        <v/>
      </c>
      <c r="V489" s="16" t="n"/>
      <c r="W489" s="16" t="n"/>
    </row>
    <row r="490">
      <c r="A490" s="15">
        <f>IF(C490="","",PROJ&amp;"-"&amp;"RFI"&amp;"-"&amp;B490&amp;"-"&amp;TEXT(C490,"0000"))</f>
        <v/>
      </c>
      <c r="B490" s="16" t="n"/>
      <c r="C490" s="16" t="n"/>
      <c r="D490" s="16" t="n"/>
      <c r="E490" s="16" t="n"/>
      <c r="F490" s="16" t="n"/>
      <c r="G490" s="16" t="n"/>
      <c r="H490" s="17" t="n"/>
      <c r="I490" s="17" t="n"/>
      <c r="J490" s="16" t="n"/>
      <c r="K490" s="16" t="n"/>
      <c r="L490" s="16" t="n"/>
      <c r="M490" s="17" t="n"/>
      <c r="N490" s="16" t="n"/>
      <c r="O490" s="16" t="n"/>
      <c r="P490" s="16" t="n"/>
      <c r="Q490" s="16" t="n"/>
      <c r="R490" s="18">
        <f>IF(H490="","",IF(I490="",H490+TA_RFI,MIN(I490,H490+TA_RFI)))</f>
        <v/>
      </c>
      <c r="S490" s="15">
        <f>IF(H490="","",IF(M490="",DATADATE,M490)-H490)</f>
        <v/>
      </c>
      <c r="T490" s="15">
        <f>IF(OR(R490="",M490&lt;&gt;""),"",IF(DATADATE&gt;R490,"OVERDUE",""))</f>
        <v/>
      </c>
      <c r="U490" s="15">
        <f>IF(OR(M490="",R490=""),"",IF(M490&lt;=R490,"On time","Late"))</f>
        <v/>
      </c>
      <c r="V490" s="16" t="n"/>
      <c r="W490" s="16" t="n"/>
    </row>
    <row r="491">
      <c r="A491" s="15">
        <f>IF(C491="","",PROJ&amp;"-"&amp;"RFI"&amp;"-"&amp;B491&amp;"-"&amp;TEXT(C491,"0000"))</f>
        <v/>
      </c>
      <c r="B491" s="16" t="n"/>
      <c r="C491" s="16" t="n"/>
      <c r="D491" s="16" t="n"/>
      <c r="E491" s="16" t="n"/>
      <c r="F491" s="16" t="n"/>
      <c r="G491" s="16" t="n"/>
      <c r="H491" s="17" t="n"/>
      <c r="I491" s="17" t="n"/>
      <c r="J491" s="16" t="n"/>
      <c r="K491" s="16" t="n"/>
      <c r="L491" s="16" t="n"/>
      <c r="M491" s="17" t="n"/>
      <c r="N491" s="16" t="n"/>
      <c r="O491" s="16" t="n"/>
      <c r="P491" s="16" t="n"/>
      <c r="Q491" s="16" t="n"/>
      <c r="R491" s="18">
        <f>IF(H491="","",IF(I491="",H491+TA_RFI,MIN(I491,H491+TA_RFI)))</f>
        <v/>
      </c>
      <c r="S491" s="15">
        <f>IF(H491="","",IF(M491="",DATADATE,M491)-H491)</f>
        <v/>
      </c>
      <c r="T491" s="15">
        <f>IF(OR(R491="",M491&lt;&gt;""),"",IF(DATADATE&gt;R491,"OVERDUE",""))</f>
        <v/>
      </c>
      <c r="U491" s="15">
        <f>IF(OR(M491="",R491=""),"",IF(M491&lt;=R491,"On time","Late"))</f>
        <v/>
      </c>
      <c r="V491" s="16" t="n"/>
      <c r="W491" s="16" t="n"/>
    </row>
    <row r="492">
      <c r="A492" s="15">
        <f>IF(C492="","",PROJ&amp;"-"&amp;"RFI"&amp;"-"&amp;B492&amp;"-"&amp;TEXT(C492,"0000"))</f>
        <v/>
      </c>
      <c r="B492" s="16" t="n"/>
      <c r="C492" s="16" t="n"/>
      <c r="D492" s="16" t="n"/>
      <c r="E492" s="16" t="n"/>
      <c r="F492" s="16" t="n"/>
      <c r="G492" s="16" t="n"/>
      <c r="H492" s="17" t="n"/>
      <c r="I492" s="17" t="n"/>
      <c r="J492" s="16" t="n"/>
      <c r="K492" s="16" t="n"/>
      <c r="L492" s="16" t="n"/>
      <c r="M492" s="17" t="n"/>
      <c r="N492" s="16" t="n"/>
      <c r="O492" s="16" t="n"/>
      <c r="P492" s="16" t="n"/>
      <c r="Q492" s="16" t="n"/>
      <c r="R492" s="18">
        <f>IF(H492="","",IF(I492="",H492+TA_RFI,MIN(I492,H492+TA_RFI)))</f>
        <v/>
      </c>
      <c r="S492" s="15">
        <f>IF(H492="","",IF(M492="",DATADATE,M492)-H492)</f>
        <v/>
      </c>
      <c r="T492" s="15">
        <f>IF(OR(R492="",M492&lt;&gt;""),"",IF(DATADATE&gt;R492,"OVERDUE",""))</f>
        <v/>
      </c>
      <c r="U492" s="15">
        <f>IF(OR(M492="",R492=""),"",IF(M492&lt;=R492,"On time","Late"))</f>
        <v/>
      </c>
      <c r="V492" s="16" t="n"/>
      <c r="W492" s="16" t="n"/>
    </row>
    <row r="493">
      <c r="A493" s="15">
        <f>IF(C493="","",PROJ&amp;"-"&amp;"RFI"&amp;"-"&amp;B493&amp;"-"&amp;TEXT(C493,"0000"))</f>
        <v/>
      </c>
      <c r="B493" s="16" t="n"/>
      <c r="C493" s="16" t="n"/>
      <c r="D493" s="16" t="n"/>
      <c r="E493" s="16" t="n"/>
      <c r="F493" s="16" t="n"/>
      <c r="G493" s="16" t="n"/>
      <c r="H493" s="17" t="n"/>
      <c r="I493" s="17" t="n"/>
      <c r="J493" s="16" t="n"/>
      <c r="K493" s="16" t="n"/>
      <c r="L493" s="16" t="n"/>
      <c r="M493" s="17" t="n"/>
      <c r="N493" s="16" t="n"/>
      <c r="O493" s="16" t="n"/>
      <c r="P493" s="16" t="n"/>
      <c r="Q493" s="16" t="n"/>
      <c r="R493" s="18">
        <f>IF(H493="","",IF(I493="",H493+TA_RFI,MIN(I493,H493+TA_RFI)))</f>
        <v/>
      </c>
      <c r="S493" s="15">
        <f>IF(H493="","",IF(M493="",DATADATE,M493)-H493)</f>
        <v/>
      </c>
      <c r="T493" s="15">
        <f>IF(OR(R493="",M493&lt;&gt;""),"",IF(DATADATE&gt;R493,"OVERDUE",""))</f>
        <v/>
      </c>
      <c r="U493" s="15">
        <f>IF(OR(M493="",R493=""),"",IF(M493&lt;=R493,"On time","Late"))</f>
        <v/>
      </c>
      <c r="V493" s="16" t="n"/>
      <c r="W493" s="16" t="n"/>
    </row>
    <row r="494">
      <c r="A494" s="15">
        <f>IF(C494="","",PROJ&amp;"-"&amp;"RFI"&amp;"-"&amp;B494&amp;"-"&amp;TEXT(C494,"0000"))</f>
        <v/>
      </c>
      <c r="B494" s="16" t="n"/>
      <c r="C494" s="16" t="n"/>
      <c r="D494" s="16" t="n"/>
      <c r="E494" s="16" t="n"/>
      <c r="F494" s="16" t="n"/>
      <c r="G494" s="16" t="n"/>
      <c r="H494" s="17" t="n"/>
      <c r="I494" s="17" t="n"/>
      <c r="J494" s="16" t="n"/>
      <c r="K494" s="16" t="n"/>
      <c r="L494" s="16" t="n"/>
      <c r="M494" s="17" t="n"/>
      <c r="N494" s="16" t="n"/>
      <c r="O494" s="16" t="n"/>
      <c r="P494" s="16" t="n"/>
      <c r="Q494" s="16" t="n"/>
      <c r="R494" s="18">
        <f>IF(H494="","",IF(I494="",H494+TA_RFI,MIN(I494,H494+TA_RFI)))</f>
        <v/>
      </c>
      <c r="S494" s="15">
        <f>IF(H494="","",IF(M494="",DATADATE,M494)-H494)</f>
        <v/>
      </c>
      <c r="T494" s="15">
        <f>IF(OR(R494="",M494&lt;&gt;""),"",IF(DATADATE&gt;R494,"OVERDUE",""))</f>
        <v/>
      </c>
      <c r="U494" s="15">
        <f>IF(OR(M494="",R494=""),"",IF(M494&lt;=R494,"On time","Late"))</f>
        <v/>
      </c>
      <c r="V494" s="16" t="n"/>
      <c r="W494" s="16" t="n"/>
    </row>
    <row r="495">
      <c r="A495" s="15">
        <f>IF(C495="","",PROJ&amp;"-"&amp;"RFI"&amp;"-"&amp;B495&amp;"-"&amp;TEXT(C495,"0000"))</f>
        <v/>
      </c>
      <c r="B495" s="16" t="n"/>
      <c r="C495" s="16" t="n"/>
      <c r="D495" s="16" t="n"/>
      <c r="E495" s="16" t="n"/>
      <c r="F495" s="16" t="n"/>
      <c r="G495" s="16" t="n"/>
      <c r="H495" s="17" t="n"/>
      <c r="I495" s="17" t="n"/>
      <c r="J495" s="16" t="n"/>
      <c r="K495" s="16" t="n"/>
      <c r="L495" s="16" t="n"/>
      <c r="M495" s="17" t="n"/>
      <c r="N495" s="16" t="n"/>
      <c r="O495" s="16" t="n"/>
      <c r="P495" s="16" t="n"/>
      <c r="Q495" s="16" t="n"/>
      <c r="R495" s="18">
        <f>IF(H495="","",IF(I495="",H495+TA_RFI,MIN(I495,H495+TA_RFI)))</f>
        <v/>
      </c>
      <c r="S495" s="15">
        <f>IF(H495="","",IF(M495="",DATADATE,M495)-H495)</f>
        <v/>
      </c>
      <c r="T495" s="15">
        <f>IF(OR(R495="",M495&lt;&gt;""),"",IF(DATADATE&gt;R495,"OVERDUE",""))</f>
        <v/>
      </c>
      <c r="U495" s="15">
        <f>IF(OR(M495="",R495=""),"",IF(M495&lt;=R495,"On time","Late"))</f>
        <v/>
      </c>
      <c r="V495" s="16" t="n"/>
      <c r="W495" s="16" t="n"/>
    </row>
    <row r="496">
      <c r="A496" s="15">
        <f>IF(C496="","",PROJ&amp;"-"&amp;"RFI"&amp;"-"&amp;B496&amp;"-"&amp;TEXT(C496,"0000"))</f>
        <v/>
      </c>
      <c r="B496" s="16" t="n"/>
      <c r="C496" s="16" t="n"/>
      <c r="D496" s="16" t="n"/>
      <c r="E496" s="16" t="n"/>
      <c r="F496" s="16" t="n"/>
      <c r="G496" s="16" t="n"/>
      <c r="H496" s="17" t="n"/>
      <c r="I496" s="17" t="n"/>
      <c r="J496" s="16" t="n"/>
      <c r="K496" s="16" t="n"/>
      <c r="L496" s="16" t="n"/>
      <c r="M496" s="17" t="n"/>
      <c r="N496" s="16" t="n"/>
      <c r="O496" s="16" t="n"/>
      <c r="P496" s="16" t="n"/>
      <c r="Q496" s="16" t="n"/>
      <c r="R496" s="18">
        <f>IF(H496="","",IF(I496="",H496+TA_RFI,MIN(I496,H496+TA_RFI)))</f>
        <v/>
      </c>
      <c r="S496" s="15">
        <f>IF(H496="","",IF(M496="",DATADATE,M496)-H496)</f>
        <v/>
      </c>
      <c r="T496" s="15">
        <f>IF(OR(R496="",M496&lt;&gt;""),"",IF(DATADATE&gt;R496,"OVERDUE",""))</f>
        <v/>
      </c>
      <c r="U496" s="15">
        <f>IF(OR(M496="",R496=""),"",IF(M496&lt;=R496,"On time","Late"))</f>
        <v/>
      </c>
      <c r="V496" s="16" t="n"/>
      <c r="W496" s="16" t="n"/>
    </row>
    <row r="497">
      <c r="A497" s="15">
        <f>IF(C497="","",PROJ&amp;"-"&amp;"RFI"&amp;"-"&amp;B497&amp;"-"&amp;TEXT(C497,"0000"))</f>
        <v/>
      </c>
      <c r="B497" s="16" t="n"/>
      <c r="C497" s="16" t="n"/>
      <c r="D497" s="16" t="n"/>
      <c r="E497" s="16" t="n"/>
      <c r="F497" s="16" t="n"/>
      <c r="G497" s="16" t="n"/>
      <c r="H497" s="17" t="n"/>
      <c r="I497" s="17" t="n"/>
      <c r="J497" s="16" t="n"/>
      <c r="K497" s="16" t="n"/>
      <c r="L497" s="16" t="n"/>
      <c r="M497" s="17" t="n"/>
      <c r="N497" s="16" t="n"/>
      <c r="O497" s="16" t="n"/>
      <c r="P497" s="16" t="n"/>
      <c r="Q497" s="16" t="n"/>
      <c r="R497" s="18">
        <f>IF(H497="","",IF(I497="",H497+TA_RFI,MIN(I497,H497+TA_RFI)))</f>
        <v/>
      </c>
      <c r="S497" s="15">
        <f>IF(H497="","",IF(M497="",DATADATE,M497)-H497)</f>
        <v/>
      </c>
      <c r="T497" s="15">
        <f>IF(OR(R497="",M497&lt;&gt;""),"",IF(DATADATE&gt;R497,"OVERDUE",""))</f>
        <v/>
      </c>
      <c r="U497" s="15">
        <f>IF(OR(M497="",R497=""),"",IF(M497&lt;=R497,"On time","Late"))</f>
        <v/>
      </c>
      <c r="V497" s="16" t="n"/>
      <c r="W497" s="16" t="n"/>
    </row>
    <row r="498">
      <c r="A498" s="15">
        <f>IF(C498="","",PROJ&amp;"-"&amp;"RFI"&amp;"-"&amp;B498&amp;"-"&amp;TEXT(C498,"0000"))</f>
        <v/>
      </c>
      <c r="B498" s="16" t="n"/>
      <c r="C498" s="16" t="n"/>
      <c r="D498" s="16" t="n"/>
      <c r="E498" s="16" t="n"/>
      <c r="F498" s="16" t="n"/>
      <c r="G498" s="16" t="n"/>
      <c r="H498" s="17" t="n"/>
      <c r="I498" s="17" t="n"/>
      <c r="J498" s="16" t="n"/>
      <c r="K498" s="16" t="n"/>
      <c r="L498" s="16" t="n"/>
      <c r="M498" s="17" t="n"/>
      <c r="N498" s="16" t="n"/>
      <c r="O498" s="16" t="n"/>
      <c r="P498" s="16" t="n"/>
      <c r="Q498" s="16" t="n"/>
      <c r="R498" s="18">
        <f>IF(H498="","",IF(I498="",H498+TA_RFI,MIN(I498,H498+TA_RFI)))</f>
        <v/>
      </c>
      <c r="S498" s="15">
        <f>IF(H498="","",IF(M498="",DATADATE,M498)-H498)</f>
        <v/>
      </c>
      <c r="T498" s="15">
        <f>IF(OR(R498="",M498&lt;&gt;""),"",IF(DATADATE&gt;R498,"OVERDUE",""))</f>
        <v/>
      </c>
      <c r="U498" s="15">
        <f>IF(OR(M498="",R498=""),"",IF(M498&lt;=R498,"On time","Late"))</f>
        <v/>
      </c>
      <c r="V498" s="16" t="n"/>
      <c r="W498" s="16" t="n"/>
    </row>
    <row r="499">
      <c r="A499" s="15">
        <f>IF(C499="","",PROJ&amp;"-"&amp;"RFI"&amp;"-"&amp;B499&amp;"-"&amp;TEXT(C499,"0000"))</f>
        <v/>
      </c>
      <c r="B499" s="16" t="n"/>
      <c r="C499" s="16" t="n"/>
      <c r="D499" s="16" t="n"/>
      <c r="E499" s="16" t="n"/>
      <c r="F499" s="16" t="n"/>
      <c r="G499" s="16" t="n"/>
      <c r="H499" s="17" t="n"/>
      <c r="I499" s="17" t="n"/>
      <c r="J499" s="16" t="n"/>
      <c r="K499" s="16" t="n"/>
      <c r="L499" s="16" t="n"/>
      <c r="M499" s="17" t="n"/>
      <c r="N499" s="16" t="n"/>
      <c r="O499" s="16" t="n"/>
      <c r="P499" s="16" t="n"/>
      <c r="Q499" s="16" t="n"/>
      <c r="R499" s="18">
        <f>IF(H499="","",IF(I499="",H499+TA_RFI,MIN(I499,H499+TA_RFI)))</f>
        <v/>
      </c>
      <c r="S499" s="15">
        <f>IF(H499="","",IF(M499="",DATADATE,M499)-H499)</f>
        <v/>
      </c>
      <c r="T499" s="15">
        <f>IF(OR(R499="",M499&lt;&gt;""),"",IF(DATADATE&gt;R499,"OVERDUE",""))</f>
        <v/>
      </c>
      <c r="U499" s="15">
        <f>IF(OR(M499="",R499=""),"",IF(M499&lt;=R499,"On time","Late"))</f>
        <v/>
      </c>
      <c r="V499" s="16" t="n"/>
      <c r="W499" s="16" t="n"/>
    </row>
    <row r="500">
      <c r="A500" s="15">
        <f>IF(C500="","",PROJ&amp;"-"&amp;"RFI"&amp;"-"&amp;B500&amp;"-"&amp;TEXT(C500,"0000"))</f>
        <v/>
      </c>
      <c r="B500" s="16" t="n"/>
      <c r="C500" s="16" t="n"/>
      <c r="D500" s="16" t="n"/>
      <c r="E500" s="16" t="n"/>
      <c r="F500" s="16" t="n"/>
      <c r="G500" s="16" t="n"/>
      <c r="H500" s="17" t="n"/>
      <c r="I500" s="17" t="n"/>
      <c r="J500" s="16" t="n"/>
      <c r="K500" s="16" t="n"/>
      <c r="L500" s="16" t="n"/>
      <c r="M500" s="17" t="n"/>
      <c r="N500" s="16" t="n"/>
      <c r="O500" s="16" t="n"/>
      <c r="P500" s="16" t="n"/>
      <c r="Q500" s="16" t="n"/>
      <c r="R500" s="18">
        <f>IF(H500="","",IF(I500="",H500+TA_RFI,MIN(I500,H500+TA_RFI)))</f>
        <v/>
      </c>
      <c r="S500" s="15">
        <f>IF(H500="","",IF(M500="",DATADATE,M500)-H500)</f>
        <v/>
      </c>
      <c r="T500" s="15">
        <f>IF(OR(R500="",M500&lt;&gt;""),"",IF(DATADATE&gt;R500,"OVERDUE",""))</f>
        <v/>
      </c>
      <c r="U500" s="15">
        <f>IF(OR(M500="",R500=""),"",IF(M500&lt;=R500,"On time","Late"))</f>
        <v/>
      </c>
      <c r="V500" s="16" t="n"/>
      <c r="W500" s="16" t="n"/>
    </row>
    <row r="501">
      <c r="A501" s="15">
        <f>IF(C501="","",PROJ&amp;"-"&amp;"RFI"&amp;"-"&amp;B501&amp;"-"&amp;TEXT(C501,"0000"))</f>
        <v/>
      </c>
      <c r="B501" s="16" t="n"/>
      <c r="C501" s="16" t="n"/>
      <c r="D501" s="16" t="n"/>
      <c r="E501" s="16" t="n"/>
      <c r="F501" s="16" t="n"/>
      <c r="G501" s="16" t="n"/>
      <c r="H501" s="17" t="n"/>
      <c r="I501" s="17" t="n"/>
      <c r="J501" s="16" t="n"/>
      <c r="K501" s="16" t="n"/>
      <c r="L501" s="16" t="n"/>
      <c r="M501" s="17" t="n"/>
      <c r="N501" s="16" t="n"/>
      <c r="O501" s="16" t="n"/>
      <c r="P501" s="16" t="n"/>
      <c r="Q501" s="16" t="n"/>
      <c r="R501" s="18">
        <f>IF(H501="","",IF(I501="",H501+TA_RFI,MIN(I501,H501+TA_RFI)))</f>
        <v/>
      </c>
      <c r="S501" s="15">
        <f>IF(H501="","",IF(M501="",DATADATE,M501)-H501)</f>
        <v/>
      </c>
      <c r="T501" s="15">
        <f>IF(OR(R501="",M501&lt;&gt;""),"",IF(DATADATE&gt;R501,"OVERDUE",""))</f>
        <v/>
      </c>
      <c r="U501" s="15">
        <f>IF(OR(M501="",R501=""),"",IF(M501&lt;=R501,"On time","Late"))</f>
        <v/>
      </c>
      <c r="V501" s="16" t="n"/>
      <c r="W501" s="16" t="n"/>
    </row>
    <row r="502">
      <c r="A502" s="15">
        <f>IF(C502="","",PROJ&amp;"-"&amp;"RFI"&amp;"-"&amp;B502&amp;"-"&amp;TEXT(C502,"0000"))</f>
        <v/>
      </c>
      <c r="B502" s="16" t="n"/>
      <c r="C502" s="16" t="n"/>
      <c r="D502" s="16" t="n"/>
      <c r="E502" s="16" t="n"/>
      <c r="F502" s="16" t="n"/>
      <c r="G502" s="16" t="n"/>
      <c r="H502" s="17" t="n"/>
      <c r="I502" s="17" t="n"/>
      <c r="J502" s="16" t="n"/>
      <c r="K502" s="16" t="n"/>
      <c r="L502" s="16" t="n"/>
      <c r="M502" s="17" t="n"/>
      <c r="N502" s="16" t="n"/>
      <c r="O502" s="16" t="n"/>
      <c r="P502" s="16" t="n"/>
      <c r="Q502" s="16" t="n"/>
      <c r="R502" s="18">
        <f>IF(H502="","",IF(I502="",H502+TA_RFI,MIN(I502,H502+TA_RFI)))</f>
        <v/>
      </c>
      <c r="S502" s="15">
        <f>IF(H502="","",IF(M502="",DATADATE,M502)-H502)</f>
        <v/>
      </c>
      <c r="T502" s="15">
        <f>IF(OR(R502="",M502&lt;&gt;""),"",IF(DATADATE&gt;R502,"OVERDUE",""))</f>
        <v/>
      </c>
      <c r="U502" s="15">
        <f>IF(OR(M502="",R502=""),"",IF(M502&lt;=R502,"On time","Late"))</f>
        <v/>
      </c>
      <c r="V502" s="16" t="n"/>
      <c r="W502" s="16" t="n"/>
    </row>
    <row r="503">
      <c r="A503" s="15">
        <f>IF(C503="","",PROJ&amp;"-"&amp;"RFI"&amp;"-"&amp;B503&amp;"-"&amp;TEXT(C503,"0000"))</f>
        <v/>
      </c>
      <c r="B503" s="16" t="n"/>
      <c r="C503" s="16" t="n"/>
      <c r="D503" s="16" t="n"/>
      <c r="E503" s="16" t="n"/>
      <c r="F503" s="16" t="n"/>
      <c r="G503" s="16" t="n"/>
      <c r="H503" s="17" t="n"/>
      <c r="I503" s="17" t="n"/>
      <c r="J503" s="16" t="n"/>
      <c r="K503" s="16" t="n"/>
      <c r="L503" s="16" t="n"/>
      <c r="M503" s="17" t="n"/>
      <c r="N503" s="16" t="n"/>
      <c r="O503" s="16" t="n"/>
      <c r="P503" s="16" t="n"/>
      <c r="Q503" s="16" t="n"/>
      <c r="R503" s="18">
        <f>IF(H503="","",IF(I503="",H503+TA_RFI,MIN(I503,H503+TA_RFI)))</f>
        <v/>
      </c>
      <c r="S503" s="15">
        <f>IF(H503="","",IF(M503="",DATADATE,M503)-H503)</f>
        <v/>
      </c>
      <c r="T503" s="15">
        <f>IF(OR(R503="",M503&lt;&gt;""),"",IF(DATADATE&gt;R503,"OVERDUE",""))</f>
        <v/>
      </c>
      <c r="U503" s="15">
        <f>IF(OR(M503="",R503=""),"",IF(M503&lt;=R503,"On time","Late"))</f>
        <v/>
      </c>
      <c r="V503" s="16" t="n"/>
      <c r="W503" s="16" t="n"/>
    </row>
    <row r="504">
      <c r="A504" s="15">
        <f>IF(C504="","",PROJ&amp;"-"&amp;"RFI"&amp;"-"&amp;B504&amp;"-"&amp;TEXT(C504,"0000"))</f>
        <v/>
      </c>
      <c r="B504" s="16" t="n"/>
      <c r="C504" s="16" t="n"/>
      <c r="D504" s="16" t="n"/>
      <c r="E504" s="16" t="n"/>
      <c r="F504" s="16" t="n"/>
      <c r="G504" s="16" t="n"/>
      <c r="H504" s="17" t="n"/>
      <c r="I504" s="17" t="n"/>
      <c r="J504" s="16" t="n"/>
      <c r="K504" s="16" t="n"/>
      <c r="L504" s="16" t="n"/>
      <c r="M504" s="17" t="n"/>
      <c r="N504" s="16" t="n"/>
      <c r="O504" s="16" t="n"/>
      <c r="P504" s="16" t="n"/>
      <c r="Q504" s="16" t="n"/>
      <c r="R504" s="18">
        <f>IF(H504="","",IF(I504="",H504+TA_RFI,MIN(I504,H504+TA_RFI)))</f>
        <v/>
      </c>
      <c r="S504" s="15">
        <f>IF(H504="","",IF(M504="",DATADATE,M504)-H504)</f>
        <v/>
      </c>
      <c r="T504" s="15">
        <f>IF(OR(R504="",M504&lt;&gt;""),"",IF(DATADATE&gt;R504,"OVERDUE",""))</f>
        <v/>
      </c>
      <c r="U504" s="15">
        <f>IF(OR(M504="",R504=""),"",IF(M504&lt;=R504,"On time","Late"))</f>
        <v/>
      </c>
      <c r="V504" s="16" t="n"/>
      <c r="W504" s="16" t="n"/>
    </row>
    <row r="505">
      <c r="A505" s="15">
        <f>IF(C505="","",PROJ&amp;"-"&amp;"RFI"&amp;"-"&amp;B505&amp;"-"&amp;TEXT(C505,"0000"))</f>
        <v/>
      </c>
      <c r="B505" s="16" t="n"/>
      <c r="C505" s="16" t="n"/>
      <c r="D505" s="16" t="n"/>
      <c r="E505" s="16" t="n"/>
      <c r="F505" s="16" t="n"/>
      <c r="G505" s="16" t="n"/>
      <c r="H505" s="17" t="n"/>
      <c r="I505" s="17" t="n"/>
      <c r="J505" s="16" t="n"/>
      <c r="K505" s="16" t="n"/>
      <c r="L505" s="16" t="n"/>
      <c r="M505" s="17" t="n"/>
      <c r="N505" s="16" t="n"/>
      <c r="O505" s="16" t="n"/>
      <c r="P505" s="16" t="n"/>
      <c r="Q505" s="16" t="n"/>
      <c r="R505" s="18">
        <f>IF(H505="","",IF(I505="",H505+TA_RFI,MIN(I505,H505+TA_RFI)))</f>
        <v/>
      </c>
      <c r="S505" s="15">
        <f>IF(H505="","",IF(M505="",DATADATE,M505)-H505)</f>
        <v/>
      </c>
      <c r="T505" s="15">
        <f>IF(OR(R505="",M505&lt;&gt;""),"",IF(DATADATE&gt;R505,"OVERDUE",""))</f>
        <v/>
      </c>
      <c r="U505" s="15">
        <f>IF(OR(M505="",R505=""),"",IF(M505&lt;=R505,"On time","Late"))</f>
        <v/>
      </c>
      <c r="V505" s="16" t="n"/>
      <c r="W505" s="16" t="n"/>
    </row>
  </sheetData>
  <autoFilter ref="A5:W505"/>
  <conditionalFormatting sqref="A6:W505">
    <cfRule type="expression" priority="1" dxfId="0">
      <formula>LEN($T6)&gt;0</formula>
    </cfRule>
  </conditionalFormatting>
  <conditionalFormatting sqref="A6:A505">
    <cfRule type="expression" priority="2" dxfId="1">
      <formula>AND($A6&lt;&gt;"",COUNTIF($A$6:$A$505,$A6)&gt;1)</formula>
    </cfRule>
  </conditionalFormatting>
  <dataValidations count="10">
    <dataValidation sqref="B6:B505" showDropDown="0" showInputMessage="0" showErrorMessage="1" allowBlank="1" errorTitle="ROLE" error="Choose a value from the list." type="list">
      <formula1>=L_ROLE</formula1>
    </dataValidation>
    <dataValidation sqref="C6:C505" showDropDown="0" showInputMessage="0" showErrorMessage="1" allowBlank="1" errorTitle="Seq" error="Enter a number." type="decimal" operator="greaterThanOrEqual">
      <formula1>0</formula1>
    </dataValidation>
    <dataValidation sqref="G6:G505" showDropDown="0" showInputMessage="0" showErrorMessage="1" allowBlank="1" errorTitle="Raised by" error="Choose a value from the list." type="list">
      <formula1>=L_PARTY</formula1>
    </dataValidation>
    <dataValidation sqref="H6:H505" showDropDown="0" showInputMessage="0" showErrorMessage="1" allowBlank="1" errorTitle="Raised" error="Enter a date." type="date" operator="greaterThan">
      <formula1>36526</formula1>
    </dataValidation>
    <dataValidation sqref="I6:I505" showDropDown="0" showInputMessage="0" showErrorMessage="1" allowBlank="1" errorTitle="Required by" error="Enter a date." type="date" operator="greaterThan">
      <formula1>36526</formula1>
    </dataValidation>
    <dataValidation sqref="J6:J505" showDropDown="0" showInputMessage="0" showErrorMessage="1" allowBlank="1" errorTitle="Priority" error="Choose a value from the list." type="list">
      <formula1>=L_PRIORITY</formula1>
    </dataValidation>
    <dataValidation sqref="M6:M505" showDropDown="0" showInputMessage="0" showErrorMessage="1" allowBlank="1" errorTitle="Answered" error="Enter a date." type="date" operator="greaterThan">
      <formula1>36526</formula1>
    </dataValidation>
    <dataValidation sqref="N6:N505" showDropDown="0" showInputMessage="0" showErrorMessage="1" allowBlank="1" errorTitle="Variation" error="Choose a value from the list." type="list">
      <formula1>=L_YNT</formula1>
    </dataValidation>
    <dataValidation sqref="O6:O505" showDropDown="0" showInputMessage="0" showErrorMessage="1" allowBlank="1" errorTitle="Time impact" error="Choose a value from the list." type="list">
      <formula1>=L_YNT</formula1>
    </dataValidation>
    <dataValidation sqref="Q6:Q505" showDropDown="0" showInputMessage="0" showErrorMessage="1" allowBlank="1" errorTitle="Status" error="Choose a value from the list." type="list">
      <formula1>=L_RFISTATUS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A7B45"/>
    <outlinePr summaryBelow="1" summaryRight="1"/>
    <pageSetUpPr/>
  </sheetPr>
  <dimension ref="A1:AP27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4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8" customWidth="1" min="9" max="9"/>
    <col width="28" customWidth="1" min="10" max="10"/>
    <col width="23" customWidth="1" min="11" max="11"/>
    <col width="15" customWidth="1" min="12" max="12"/>
    <col width="30" customWidth="1" min="13" max="13"/>
    <col width="24" customWidth="1" min="14" max="14"/>
    <col width="12" customWidth="1" min="15" max="15"/>
    <col width="11" customWidth="1" min="16" max="16"/>
    <col width="11" customWidth="1" min="17" max="17"/>
    <col width="10" customWidth="1" min="18" max="18"/>
    <col width="14" customWidth="1" min="19" max="19"/>
    <col width="10" customWidth="1" min="20" max="20"/>
    <col width="10" customWidth="1" min="21" max="21"/>
    <col width="21" customWidth="1" min="22" max="22"/>
    <col width="15" customWidth="1" min="23" max="23"/>
    <col width="10" customWidth="1" min="24" max="24"/>
    <col width="10" customWidth="1" min="25" max="25"/>
    <col width="19" customWidth="1" min="26" max="26"/>
    <col width="10" customWidth="1" min="27" max="27"/>
    <col width="18" customWidth="1" min="28" max="28"/>
    <col width="14" customWidth="1" min="29" max="29"/>
    <col width="13" customWidth="1" min="30" max="30"/>
    <col width="19" customWidth="1" min="31" max="31"/>
    <col width="10" customWidth="1" min="32" max="32"/>
    <col width="13" customWidth="1" min="33" max="33"/>
    <col width="10" customWidth="1" min="34" max="34"/>
    <col width="14" customWidth="1" min="35" max="35"/>
    <col width="30" customWidth="1" min="36" max="36"/>
    <col width="11" customWidth="1" min="37" max="37"/>
    <col width="15" customWidth="1" min="38" max="38"/>
    <col width="10" customWidth="1" min="39" max="39"/>
    <col width="18" customWidth="1" min="40" max="40"/>
    <col width="23" customWidth="1" min="41" max="41"/>
    <col width="10" customWidth="1" min="42" max="42"/>
  </cols>
  <sheetData>
    <row r="1">
      <c r="A1" s="1" t="inlineStr">
        <is>
          <t>Lists</t>
        </is>
      </c>
    </row>
    <row r="2">
      <c r="A2" s="2" t="inlineStr">
        <is>
          <t>Validation lists (one source for every drop-down). Edit only through a BBM-STD-93 change.</t>
        </is>
      </c>
    </row>
    <row r="4">
      <c r="A4" s="19" t="inlineStr">
        <is>
          <t>ROLE</t>
        </is>
      </c>
      <c r="B4" s="19" t="inlineStr">
        <is>
          <t>REVIEW</t>
        </is>
      </c>
      <c r="C4" s="19" t="inlineStr">
        <is>
          <t>CLIENTDEC</t>
        </is>
      </c>
      <c r="D4" s="19" t="inlineStr">
        <is>
          <t>SUBKIND</t>
        </is>
      </c>
      <c r="E4" s="19" t="inlineStr">
        <is>
          <t>YN</t>
        </is>
      </c>
      <c r="F4" s="19" t="inlineStr">
        <is>
          <t>YNT</t>
        </is>
      </c>
      <c r="G4" s="19" t="inlineStr">
        <is>
          <t>PRIORITY</t>
        </is>
      </c>
      <c r="H4" s="19" t="inlineStr">
        <is>
          <t>RFISTATUS</t>
        </is>
      </c>
      <c r="I4" s="19" t="inlineStr">
        <is>
          <t>PARTY</t>
        </is>
      </c>
      <c r="J4" s="19" t="inlineStr">
        <is>
          <t>NOCGROUP</t>
        </is>
      </c>
      <c r="K4" s="19" t="inlineStr">
        <is>
          <t>GATE</t>
        </is>
      </c>
      <c r="L4" s="19" t="inlineStr">
        <is>
          <t>JURIS</t>
        </is>
      </c>
      <c r="M4" s="19" t="inlineStr">
        <is>
          <t>AUTHORITY</t>
        </is>
      </c>
      <c r="N4" s="19" t="inlineStr">
        <is>
          <t>NOCSTATUS</t>
        </is>
      </c>
      <c r="O4" s="19" t="inlineStr">
        <is>
          <t>RECSTATE</t>
        </is>
      </c>
      <c r="P4" s="19" t="inlineStr">
        <is>
          <t>SUIT</t>
        </is>
      </c>
      <c r="Q4" s="19" t="inlineStr">
        <is>
          <t>CDE</t>
        </is>
      </c>
      <c r="R4" s="19" t="inlineStr">
        <is>
          <t>STAGE</t>
        </is>
      </c>
      <c r="S4" s="19" t="inlineStr">
        <is>
          <t>SISTATUS</t>
        </is>
      </c>
      <c r="T4" s="19" t="inlineStr">
        <is>
          <t>IMPACT</t>
        </is>
      </c>
      <c r="U4" s="19" t="inlineStr">
        <is>
          <t>NCRKIND</t>
        </is>
      </c>
      <c r="V4" s="19" t="inlineStr">
        <is>
          <t>NCRREF</t>
        </is>
      </c>
      <c r="W4" s="19" t="inlineStr">
        <is>
          <t>ROOT</t>
        </is>
      </c>
      <c r="X4" s="19" t="inlineStr">
        <is>
          <t>SEV</t>
        </is>
      </c>
      <c r="Y4" s="19" t="inlineStr">
        <is>
          <t>AGREE</t>
        </is>
      </c>
      <c r="Z4" s="19" t="inlineStr">
        <is>
          <t>DECISION3</t>
        </is>
      </c>
      <c r="AA4" s="19" t="inlineStr">
        <is>
          <t>VOKIND</t>
        </is>
      </c>
      <c r="AB4" s="19" t="inlineStr">
        <is>
          <t>VOSTATUS</t>
        </is>
      </c>
      <c r="AC4" s="19" t="inlineStr">
        <is>
          <t>MTYPE</t>
        </is>
      </c>
      <c r="AD4" s="19" t="inlineStr">
        <is>
          <t>ACTSTATUS</t>
        </is>
      </c>
      <c r="AE4" s="19" t="inlineStr">
        <is>
          <t>DCNORIGIN</t>
        </is>
      </c>
      <c r="AF4" s="19" t="inlineStr">
        <is>
          <t>DCNDEC</t>
        </is>
      </c>
      <c r="AG4" s="19" t="inlineStr">
        <is>
          <t>DELSTATUS</t>
        </is>
      </c>
      <c r="AH4" s="19" t="inlineStr">
        <is>
          <t>IRKIND</t>
        </is>
      </c>
      <c r="AI4" s="19" t="inlineStr">
        <is>
          <t>HOLDPT</t>
        </is>
      </c>
      <c r="AJ4" s="19" t="inlineStr">
        <is>
          <t>HOCAT</t>
        </is>
      </c>
      <c r="AK4" s="19" t="inlineStr">
        <is>
          <t>FORMAT</t>
        </is>
      </c>
      <c r="AL4" s="19" t="inlineStr">
        <is>
          <t>HOSTATUS</t>
        </is>
      </c>
      <c r="AM4" s="19" t="inlineStr">
        <is>
          <t>CMTLEVEL</t>
        </is>
      </c>
      <c r="AN4" s="19" t="inlineStr">
        <is>
          <t>REVIEWER</t>
        </is>
      </c>
      <c r="AO4" s="19" t="inlineStr">
        <is>
          <t>DISPO</t>
        </is>
      </c>
      <c r="AP4" s="19" t="inlineStr">
        <is>
          <t>OPENCLOSED</t>
        </is>
      </c>
    </row>
    <row r="5">
      <c r="A5" s="20" t="inlineStr">
        <is>
          <t>A</t>
        </is>
      </c>
      <c r="B5" s="20" t="inlineStr">
        <is>
          <t>A</t>
        </is>
      </c>
      <c r="C5" s="20" t="inlineStr">
        <is>
          <t>No objection - proceed</t>
        </is>
      </c>
      <c r="D5" s="20" t="inlineStr">
        <is>
          <t>MS</t>
        </is>
      </c>
      <c r="E5" s="20" t="inlineStr">
        <is>
          <t>Y</t>
        </is>
      </c>
      <c r="F5" s="20" t="inlineStr">
        <is>
          <t>Yes</t>
        </is>
      </c>
      <c r="G5" s="20" t="inlineStr">
        <is>
          <t>High</t>
        </is>
      </c>
      <c r="H5" s="20" t="inlineStr">
        <is>
          <t>Open</t>
        </is>
      </c>
      <c r="I5" s="20" t="inlineStr">
        <is>
          <t>Client</t>
        </is>
      </c>
      <c r="J5" s="20" t="inlineStr">
        <is>
          <t>1 Project registration</t>
        </is>
      </c>
      <c r="K5" s="20" t="inlineStr">
        <is>
          <t>Concept/planning</t>
        </is>
      </c>
      <c r="L5" s="20" t="inlineStr">
        <is>
          <t>Dubai</t>
        </is>
      </c>
      <c r="M5" s="20" t="inlineStr">
        <is>
          <t>DM Dubai Municipality</t>
        </is>
      </c>
      <c r="N5" s="20" t="inlineStr">
        <is>
          <t>Unverified</t>
        </is>
      </c>
      <c r="O5" s="20" t="inlineStr">
        <is>
          <t>Draft</t>
        </is>
      </c>
      <c r="P5" s="20" t="inlineStr">
        <is>
          <t>SU-WIP</t>
        </is>
      </c>
      <c r="Q5" s="20" t="inlineStr">
        <is>
          <t>WIP</t>
        </is>
      </c>
      <c r="R5" s="20" t="inlineStr">
        <is>
          <t>0</t>
        </is>
      </c>
      <c r="S5" s="20" t="inlineStr">
        <is>
          <t>Issued</t>
        </is>
      </c>
      <c r="T5" s="20" t="inlineStr">
        <is>
          <t>None</t>
        </is>
      </c>
      <c r="U5" s="20" t="inlineStr">
        <is>
          <t>SOR</t>
        </is>
      </c>
      <c r="V5" s="20" t="inlineStr">
        <is>
          <t>Specification</t>
        </is>
      </c>
      <c r="W5" s="20" t="inlineStr">
        <is>
          <t>Workmanship</t>
        </is>
      </c>
      <c r="X5" s="20" t="inlineStr">
        <is>
          <t>Major</t>
        </is>
      </c>
      <c r="Y5" s="20" t="inlineStr">
        <is>
          <t>Agree</t>
        </is>
      </c>
      <c r="Z5" s="20" t="inlineStr">
        <is>
          <t>Approved</t>
        </is>
      </c>
      <c r="AA5" s="20" t="inlineStr">
        <is>
          <t>VI</t>
        </is>
      </c>
      <c r="AB5" s="20" t="inlineStr">
        <is>
          <t>Draft</t>
        </is>
      </c>
      <c r="AC5" s="20" t="inlineStr">
        <is>
          <t>Progress</t>
        </is>
      </c>
      <c r="AD5" s="20" t="inlineStr">
        <is>
          <t>Open</t>
        </is>
      </c>
      <c r="AE5" s="20" t="inlineStr">
        <is>
          <t>Client</t>
        </is>
      </c>
      <c r="AF5" s="20" t="inlineStr">
        <is>
          <t>Pending</t>
        </is>
      </c>
      <c r="AG5" s="20" t="inlineStr">
        <is>
          <t>Not started</t>
        </is>
      </c>
      <c r="AH5" s="20" t="inlineStr">
        <is>
          <t>WIR</t>
        </is>
      </c>
      <c r="AI5" s="20" t="inlineStr">
        <is>
          <t>Hold</t>
        </is>
      </c>
      <c r="AJ5" s="20" t="inlineStr">
        <is>
          <t>O&amp;M manual</t>
        </is>
      </c>
      <c r="AK5" s="20" t="inlineStr">
        <is>
          <t>Hard copy</t>
        </is>
      </c>
      <c r="AL5" s="20" t="inlineStr">
        <is>
          <t>Not submitted</t>
        </is>
      </c>
      <c r="AM5" s="20" t="inlineStr">
        <is>
          <t>0</t>
        </is>
      </c>
      <c r="AN5" s="20" t="inlineStr">
        <is>
          <t>Client</t>
        </is>
      </c>
      <c r="AO5" s="20" t="inlineStr">
        <is>
          <t>Accepted</t>
        </is>
      </c>
      <c r="AP5" s="20" t="inlineStr">
        <is>
          <t>Open</t>
        </is>
      </c>
    </row>
    <row r="6">
      <c r="A6" s="20" t="inlineStr">
        <is>
          <t>S</t>
        </is>
      </c>
      <c r="B6" s="20" t="inlineStr">
        <is>
          <t>B</t>
        </is>
      </c>
      <c r="C6" s="20" t="inlineStr">
        <is>
          <t>Objection - resubmit</t>
        </is>
      </c>
      <c r="D6" s="20" t="inlineStr">
        <is>
          <t>SD</t>
        </is>
      </c>
      <c r="E6" s="20" t="inlineStr">
        <is>
          <t>N</t>
        </is>
      </c>
      <c r="F6" s="20" t="inlineStr">
        <is>
          <t>No</t>
        </is>
      </c>
      <c r="G6" s="20" t="inlineStr">
        <is>
          <t>Normal</t>
        </is>
      </c>
      <c r="H6" s="20" t="inlineStr">
        <is>
          <t>Answered</t>
        </is>
      </c>
      <c r="I6" s="20" t="inlineStr">
        <is>
          <t>PMC</t>
        </is>
      </c>
      <c r="J6" s="20" t="inlineStr">
        <is>
          <t>2 Studies</t>
        </is>
      </c>
      <c r="K6" s="20" t="inlineStr">
        <is>
          <t>Permit/final design</t>
        </is>
      </c>
      <c r="L6" s="20" t="inlineStr">
        <is>
          <t>Abu Dhabi</t>
        </is>
      </c>
      <c r="M6" s="20" t="inlineStr">
        <is>
          <t>DDA</t>
        </is>
      </c>
      <c r="N6" s="20" t="inlineStr">
        <is>
          <t>Planned</t>
        </is>
      </c>
      <c r="O6" s="20" t="inlineStr">
        <is>
          <t>Active</t>
        </is>
      </c>
      <c r="P6" s="20" t="inlineStr">
        <is>
          <t>SU-COORD</t>
        </is>
      </c>
      <c r="Q6" s="20" t="inlineStr">
        <is>
          <t>Shared</t>
        </is>
      </c>
      <c r="R6" s="20" t="inlineStr">
        <is>
          <t>1</t>
        </is>
      </c>
      <c r="S6" s="20" t="inlineStr">
        <is>
          <t>Acknowledged</t>
        </is>
      </c>
      <c r="T6" s="20" t="inlineStr">
        <is>
          <t>Possible</t>
        </is>
      </c>
      <c r="U6" s="20" t="inlineStr">
        <is>
          <t>FO</t>
        </is>
      </c>
      <c r="V6" s="20" t="inlineStr">
        <is>
          <t>Design drawing</t>
        </is>
      </c>
      <c r="W6" s="20" t="inlineStr">
        <is>
          <t>Material</t>
        </is>
      </c>
      <c r="X6" s="20" t="inlineStr">
        <is>
          <t>Minor</t>
        </is>
      </c>
      <c r="Y6" s="20" t="inlineStr">
        <is>
          <t>Disagree</t>
        </is>
      </c>
      <c r="Z6" s="20" t="inlineStr">
        <is>
          <t>Approved as noted</t>
        </is>
      </c>
      <c r="AA6" s="20" t="inlineStr">
        <is>
          <t>VP</t>
        </is>
      </c>
      <c r="AB6" s="20" t="inlineStr">
        <is>
          <t>Under evaluation</t>
        </is>
      </c>
      <c r="AC6" s="20" t="inlineStr">
        <is>
          <t>Design</t>
        </is>
      </c>
      <c r="AD6" s="20" t="inlineStr">
        <is>
          <t>In progress</t>
        </is>
      </c>
      <c r="AE6" s="20" t="inlineStr">
        <is>
          <t>Authority</t>
        </is>
      </c>
      <c r="AF6" s="20" t="inlineStr">
        <is>
          <t>Approved</t>
        </is>
      </c>
      <c r="AG6" s="20" t="inlineStr">
        <is>
          <t>In progress</t>
        </is>
      </c>
      <c r="AH6" s="20" t="inlineStr">
        <is>
          <t>MIR</t>
        </is>
      </c>
      <c r="AI6" s="20" t="inlineStr">
        <is>
          <t>Witness</t>
        </is>
      </c>
      <c r="AJ6" s="20" t="inlineStr">
        <is>
          <t>As-built drawings</t>
        </is>
      </c>
      <c r="AK6" s="20" t="inlineStr">
        <is>
          <t>Soft copy</t>
        </is>
      </c>
      <c r="AL6" s="20" t="inlineStr">
        <is>
          <t>Submitted</t>
        </is>
      </c>
      <c r="AM6" s="20" t="inlineStr">
        <is>
          <t>1</t>
        </is>
      </c>
      <c r="AN6" s="20" t="inlineStr">
        <is>
          <t>PMC</t>
        </is>
      </c>
      <c r="AO6" s="20" t="inlineStr">
        <is>
          <t>Not accepted</t>
        </is>
      </c>
      <c r="AP6" s="20" t="inlineStr">
        <is>
          <t>Closed</t>
        </is>
      </c>
    </row>
    <row r="7">
      <c r="A7" s="20" t="inlineStr">
        <is>
          <t>M</t>
        </is>
      </c>
      <c r="B7" s="20" t="inlineStr">
        <is>
          <t>C</t>
        </is>
      </c>
      <c r="C7" s="20" t="inlineStr">
        <is>
          <t>Not required</t>
        </is>
      </c>
      <c r="D7" s="20" t="inlineStr">
        <is>
          <t>MT</t>
        </is>
      </c>
      <c r="F7" s="20" t="inlineStr">
        <is>
          <t>TBC</t>
        </is>
      </c>
      <c r="G7" s="20" t="inlineStr">
        <is>
          <t>Low</t>
        </is>
      </c>
      <c r="H7" s="20" t="inlineStr">
        <is>
          <t>Closed</t>
        </is>
      </c>
      <c r="I7" s="20" t="inlineStr">
        <is>
          <t>Design architect</t>
        </is>
      </c>
      <c r="J7" s="20" t="inlineStr">
        <is>
          <t>3 NOCs and affection plan</t>
        </is>
      </c>
      <c r="K7" s="20" t="inlineStr">
        <is>
          <t>Construction activity</t>
        </is>
      </c>
      <c r="L7" s="20" t="inlineStr">
        <is>
          <t>Sharjah</t>
        </is>
      </c>
      <c r="M7" s="20" t="inlineStr">
        <is>
          <t>Trakhees</t>
        </is>
      </c>
      <c r="N7" s="20" t="inlineStr">
        <is>
          <t>Submitted</t>
        </is>
      </c>
      <c r="O7" s="20" t="inlineStr">
        <is>
          <t>Superseded</t>
        </is>
      </c>
      <c r="P7" s="20" t="inlineStr">
        <is>
          <t>SU-INFO</t>
        </is>
      </c>
      <c r="Q7" s="20" t="inlineStr">
        <is>
          <t>Published</t>
        </is>
      </c>
      <c r="R7" s="20" t="inlineStr">
        <is>
          <t>2</t>
        </is>
      </c>
      <c r="S7" s="20" t="inlineStr">
        <is>
          <t>Executed</t>
        </is>
      </c>
      <c r="T7" s="20" t="inlineStr">
        <is>
          <t>Yes</t>
        </is>
      </c>
      <c r="U7" s="20" t="inlineStr">
        <is>
          <t>NCR</t>
        </is>
      </c>
      <c r="V7" s="20" t="inlineStr">
        <is>
          <t>Shop drawing</t>
        </is>
      </c>
      <c r="W7" s="20" t="inlineStr">
        <is>
          <t>Method</t>
        </is>
      </c>
      <c r="Z7" s="20" t="inlineStr">
        <is>
          <t>Not approved</t>
        </is>
      </c>
      <c r="AA7" s="20" t="inlineStr">
        <is>
          <t>VC</t>
        </is>
      </c>
      <c r="AB7" s="20" t="inlineStr">
        <is>
          <t>Recommended</t>
        </is>
      </c>
      <c r="AC7" s="20" t="inlineStr">
        <is>
          <t>Coordination</t>
        </is>
      </c>
      <c r="AD7" s="20" t="inlineStr">
        <is>
          <t>Closed</t>
        </is>
      </c>
      <c r="AE7" s="20" t="inlineStr">
        <is>
          <t>Consultant</t>
        </is>
      </c>
      <c r="AF7" s="20" t="inlineStr">
        <is>
          <t>Rejected</t>
        </is>
      </c>
      <c r="AG7" s="20" t="inlineStr">
        <is>
          <t>Shared</t>
        </is>
      </c>
      <c r="AI7" s="20" t="inlineStr">
        <is>
          <t>Surveillance</t>
        </is>
      </c>
      <c r="AJ7" s="20" t="inlineStr">
        <is>
          <t>Warranty / guarantee</t>
        </is>
      </c>
      <c r="AK7" s="20" t="inlineStr">
        <is>
          <t>Both</t>
        </is>
      </c>
      <c r="AL7" s="20" t="inlineStr">
        <is>
          <t>Under review</t>
        </is>
      </c>
      <c r="AM7" s="20" t="inlineStr">
        <is>
          <t>2</t>
        </is>
      </c>
      <c r="AN7" s="20" t="inlineStr">
        <is>
          <t>Authority</t>
        </is>
      </c>
      <c r="AO7" s="20" t="inlineStr">
        <is>
          <t>Carried to next stage</t>
        </is>
      </c>
    </row>
    <row r="8">
      <c r="A8" s="20" t="inlineStr">
        <is>
          <t>E</t>
        </is>
      </c>
      <c r="B8" s="20" t="inlineStr">
        <is>
          <t>D</t>
        </is>
      </c>
      <c r="D8" s="20" t="inlineStr">
        <is>
          <t>SC</t>
        </is>
      </c>
      <c r="H8" s="20" t="inlineStr">
        <is>
          <t>Void</t>
        </is>
      </c>
      <c r="I8" s="20" t="inlineStr">
        <is>
          <t>Consultant</t>
        </is>
      </c>
      <c r="J8" s="20" t="inlineStr">
        <is>
          <t>4 Preparatory approvals</t>
        </is>
      </c>
      <c r="K8" s="20" t="inlineStr">
        <is>
          <t>Completion/operation</t>
        </is>
      </c>
      <c r="L8" s="20" t="inlineStr">
        <is>
          <t>Other emirate</t>
        </is>
      </c>
      <c r="M8" s="20" t="inlineStr">
        <is>
          <t>Dubai Civil Defence</t>
        </is>
      </c>
      <c r="N8" s="20" t="inlineStr">
        <is>
          <t>Conditionally approved</t>
        </is>
      </c>
      <c r="O8" s="20" t="inlineStr">
        <is>
          <t>Closed</t>
        </is>
      </c>
      <c r="P8" s="20" t="inlineStr">
        <is>
          <t>SU-REVIEW</t>
        </is>
      </c>
      <c r="Q8" s="20" t="inlineStr">
        <is>
          <t>Archive</t>
        </is>
      </c>
      <c r="R8" s="20" t="inlineStr">
        <is>
          <t>3</t>
        </is>
      </c>
      <c r="S8" s="20" t="inlineStr">
        <is>
          <t>Closed</t>
        </is>
      </c>
      <c r="V8" s="20" t="inlineStr">
        <is>
          <t>Technical submittal</t>
        </is>
      </c>
      <c r="W8" s="20" t="inlineStr">
        <is>
          <t>Design</t>
        </is>
      </c>
      <c r="AA8" s="20" t="inlineStr">
        <is>
          <t>VS</t>
        </is>
      </c>
      <c r="AB8" s="20" t="inlineStr">
        <is>
          <t>Approved</t>
        </is>
      </c>
      <c r="AC8" s="20" t="inlineStr">
        <is>
          <t>Authority</t>
        </is>
      </c>
      <c r="AD8" s="20" t="inlineStr">
        <is>
          <t>Carried</t>
        </is>
      </c>
      <c r="AE8" s="20" t="inlineStr">
        <is>
          <t>Contractor</t>
        </is>
      </c>
      <c r="AF8" s="20" t="inlineStr">
        <is>
          <t>Deferred</t>
        </is>
      </c>
      <c r="AG8" s="20" t="inlineStr">
        <is>
          <t>Submitted</t>
        </is>
      </c>
      <c r="AJ8" s="20" t="inlineStr">
        <is>
          <t>Spare parts</t>
        </is>
      </c>
      <c r="AL8" s="20" t="inlineStr">
        <is>
          <t>Approved</t>
        </is>
      </c>
      <c r="AM8" s="20" t="inlineStr">
        <is>
          <t>3</t>
        </is>
      </c>
      <c r="AN8" s="20" t="inlineStr">
        <is>
          <t>Design architect</t>
        </is>
      </c>
    </row>
    <row r="9">
      <c r="A9" s="20" t="inlineStr">
        <is>
          <t>L</t>
        </is>
      </c>
      <c r="B9" s="20" t="inlineStr">
        <is>
          <t>E</t>
        </is>
      </c>
      <c r="D9" s="20" t="inlineStr">
        <is>
          <t>SP</t>
        </is>
      </c>
      <c r="I9" s="20" t="inlineStr">
        <is>
          <t>Contractor</t>
        </is>
      </c>
      <c r="J9" s="20" t="inlineStr">
        <is>
          <t>5 Access approvals</t>
        </is>
      </c>
      <c r="K9" s="20" t="inlineStr">
        <is>
          <t>None</t>
        </is>
      </c>
      <c r="L9" s="20" t="inlineStr">
        <is>
          <t>Free zone</t>
        </is>
      </c>
      <c r="M9" s="20" t="inlineStr">
        <is>
          <t>DEWA</t>
        </is>
      </c>
      <c r="N9" s="20" t="inlineStr">
        <is>
          <t>Approved</t>
        </is>
      </c>
      <c r="O9" s="20" t="inlineStr">
        <is>
          <t>Void</t>
        </is>
      </c>
      <c r="P9" s="20" t="inlineStr">
        <is>
          <t>SU-ISSUE</t>
        </is>
      </c>
      <c r="R9" s="20" t="inlineStr">
        <is>
          <t>4</t>
        </is>
      </c>
      <c r="S9" s="20" t="inlineStr">
        <is>
          <t>Cancelled</t>
        </is>
      </c>
      <c r="V9" s="20" t="inlineStr">
        <is>
          <t>Method statement</t>
        </is>
      </c>
      <c r="W9" s="20" t="inlineStr">
        <is>
          <t>Supervision</t>
        </is>
      </c>
      <c r="AB9" s="20" t="inlineStr">
        <is>
          <t>Rejected</t>
        </is>
      </c>
      <c r="AC9" s="20" t="inlineStr">
        <is>
          <t>Client</t>
        </is>
      </c>
      <c r="AD9" s="20" t="inlineStr">
        <is>
          <t>Dropped</t>
        </is>
      </c>
      <c r="AE9" s="20" t="inlineStr">
        <is>
          <t>Value engineering</t>
        </is>
      </c>
      <c r="AG9" s="20" t="inlineStr">
        <is>
          <t>Accepted</t>
        </is>
      </c>
      <c r="AJ9" s="20" t="inlineStr">
        <is>
          <t>Extra material</t>
        </is>
      </c>
      <c r="AL9" s="20" t="inlineStr">
        <is>
          <t>Rejected</t>
        </is>
      </c>
      <c r="AM9" s="20" t="inlineStr">
        <is>
          <t>4</t>
        </is>
      </c>
      <c r="AN9" s="20" t="inlineStr">
        <is>
          <t>Peer</t>
        </is>
      </c>
    </row>
    <row r="10">
      <c r="A10" s="20" t="inlineStr">
        <is>
          <t>P</t>
        </is>
      </c>
      <c r="B10" s="20" t="inlineStr">
        <is>
          <t>UR</t>
        </is>
      </c>
      <c r="D10" s="20" t="inlineStr">
        <is>
          <t>AB</t>
        </is>
      </c>
      <c r="I10" s="20" t="inlineStr">
        <is>
          <t>Subcontractor</t>
        </is>
      </c>
      <c r="J10" s="20" t="inlineStr">
        <is>
          <t>6 Municipality submissions</t>
        </is>
      </c>
      <c r="M10" s="20" t="inlineStr">
        <is>
          <t>RTA</t>
        </is>
      </c>
      <c r="N10" s="20" t="inlineStr">
        <is>
          <t>Rejected</t>
        </is>
      </c>
      <c r="R10" s="20" t="inlineStr">
        <is>
          <t>5</t>
        </is>
      </c>
      <c r="V10" s="20" t="inlineStr">
        <is>
          <t>Other</t>
        </is>
      </c>
      <c r="W10" s="20" t="inlineStr">
        <is>
          <t>Subcontractor</t>
        </is>
      </c>
      <c r="AB10" s="20" t="inlineStr">
        <is>
          <t>Withdrawn</t>
        </is>
      </c>
      <c r="AC10" s="20" t="inlineStr">
        <is>
          <t>Site</t>
        </is>
      </c>
      <c r="AE10" s="20" t="inlineStr">
        <is>
          <t>Coordination</t>
        </is>
      </c>
      <c r="AG10" s="20" t="inlineStr">
        <is>
          <t>Rejected</t>
        </is>
      </c>
      <c r="AJ10" s="20" t="inlineStr">
        <is>
          <t>Keys and access cards</t>
        </is>
      </c>
      <c r="AN10" s="20" t="inlineStr">
        <is>
          <t>Internal L1</t>
        </is>
      </c>
    </row>
    <row r="11">
      <c r="A11" s="20" t="inlineStr">
        <is>
          <t>F</t>
        </is>
      </c>
      <c r="D11" s="20" t="inlineStr">
        <is>
          <t>TS</t>
        </is>
      </c>
      <c r="I11" s="20" t="inlineStr">
        <is>
          <t>Supplier</t>
        </is>
      </c>
      <c r="J11" s="20" t="inlineStr">
        <is>
          <t>7 Design approvals</t>
        </is>
      </c>
      <c r="M11" s="20" t="inlineStr">
        <is>
          <t>DMT municipality (ADM/AAM/DRM)</t>
        </is>
      </c>
      <c r="N11" s="20" t="inlineStr">
        <is>
          <t>Expired</t>
        </is>
      </c>
      <c r="R11" s="20" t="inlineStr">
        <is>
          <t>6</t>
        </is>
      </c>
      <c r="W11" s="20" t="inlineStr">
        <is>
          <t>Equipment</t>
        </is>
      </c>
      <c r="AC11" s="20" t="inlineStr">
        <is>
          <t>Internal</t>
        </is>
      </c>
      <c r="AG11" s="20" t="inlineStr">
        <is>
          <t>On hold</t>
        </is>
      </c>
      <c r="AJ11" s="20" t="inlineStr">
        <is>
          <t>Testing and commissioning</t>
        </is>
      </c>
      <c r="AN11" s="20" t="inlineStr">
        <is>
          <t>Internal L2</t>
        </is>
      </c>
    </row>
    <row r="12">
      <c r="A12" s="20" t="inlineStr">
        <is>
          <t>I</t>
        </is>
      </c>
      <c r="D12" s="20" t="inlineStr">
        <is>
          <t>DS</t>
        </is>
      </c>
      <c r="I12" s="20" t="inlineStr">
        <is>
          <t>Authority</t>
        </is>
      </c>
      <c r="J12" s="20" t="inlineStr">
        <is>
          <t>8 Construction</t>
        </is>
      </c>
      <c r="M12" s="20" t="inlineStr">
        <is>
          <t>DMT planning (UPC)</t>
        </is>
      </c>
      <c r="N12" s="20" t="inlineStr">
        <is>
          <t>Not applicable</t>
        </is>
      </c>
      <c r="R12" s="20" t="inlineStr">
        <is>
          <t>7</t>
        </is>
      </c>
      <c r="W12" s="20" t="inlineStr">
        <is>
          <t>Documentation</t>
        </is>
      </c>
      <c r="AJ12" s="20" t="inlineStr">
        <is>
          <t>Training record</t>
        </is>
      </c>
      <c r="AN12" s="20" t="inlineStr">
        <is>
          <t>Internal L3</t>
        </is>
      </c>
    </row>
    <row r="13">
      <c r="A13" s="20" t="inlineStr">
        <is>
          <t>C</t>
        </is>
      </c>
      <c r="J13" s="20" t="inlineStr">
        <is>
          <t>9 Completion</t>
        </is>
      </c>
      <c r="M13" s="20" t="inlineStr">
        <is>
          <t>DMT Estidama</t>
        </is>
      </c>
      <c r="W13" s="20" t="inlineStr">
        <is>
          <t>Other</t>
        </is>
      </c>
      <c r="AJ13" s="20" t="inlineStr">
        <is>
          <t>Authority completion certificate</t>
        </is>
      </c>
    </row>
    <row r="14">
      <c r="A14" s="20" t="inlineStr">
        <is>
          <t>G</t>
        </is>
      </c>
      <c r="M14" s="20" t="inlineStr">
        <is>
          <t>ITC Abu Dhabi</t>
        </is>
      </c>
      <c r="AJ14" s="20" t="inlineStr">
        <is>
          <t>Asset register / COBie</t>
        </is>
      </c>
    </row>
    <row r="15">
      <c r="A15" s="20" t="inlineStr">
        <is>
          <t>Q</t>
        </is>
      </c>
      <c r="M15" s="20" t="inlineStr">
        <is>
          <t>Abu Dhabi Civil Defence</t>
        </is>
      </c>
      <c r="AJ15" s="20" t="inlineStr">
        <is>
          <t>Decennial liability documents</t>
        </is>
      </c>
    </row>
    <row r="16">
      <c r="A16" s="20" t="inlineStr">
        <is>
          <t>W</t>
        </is>
      </c>
      <c r="M16" s="20" t="inlineStr">
        <is>
          <t>TAQA Distribution</t>
        </is>
      </c>
      <c r="AJ16" s="20" t="inlineStr">
        <is>
          <t>Snag list close-out</t>
        </is>
      </c>
    </row>
    <row r="17">
      <c r="A17" s="20" t="inlineStr">
        <is>
          <t>Z</t>
        </is>
      </c>
      <c r="M17" s="20" t="inlineStr">
        <is>
          <t>TAQA Water Solutions</t>
        </is>
      </c>
    </row>
    <row r="18">
      <c r="M18" s="20" t="inlineStr">
        <is>
          <t>Transco</t>
        </is>
      </c>
    </row>
    <row r="19">
      <c r="M19" s="20" t="inlineStr">
        <is>
          <t>EAD</t>
        </is>
      </c>
    </row>
    <row r="20">
      <c r="M20" s="20" t="inlineStr">
        <is>
          <t>AD Police</t>
        </is>
      </c>
    </row>
    <row r="21">
      <c r="M21" s="20" t="inlineStr">
        <is>
          <t>Etisalat (e&amp;)</t>
        </is>
      </c>
    </row>
    <row r="22">
      <c r="M22" s="20" t="inlineStr">
        <is>
          <t>du</t>
        </is>
      </c>
    </row>
    <row r="23">
      <c r="M23" s="20" t="inlineStr">
        <is>
          <t>Awqaf</t>
        </is>
      </c>
    </row>
    <row r="24">
      <c r="M24" s="20" t="inlineStr">
        <is>
          <t>Gas network operator</t>
        </is>
      </c>
    </row>
    <row r="25">
      <c r="M25" s="20" t="inlineStr">
        <is>
          <t>Master developer / landlord</t>
        </is>
      </c>
    </row>
    <row r="26">
      <c r="M26" s="20" t="inlineStr">
        <is>
          <t>Free zone authority</t>
        </is>
      </c>
    </row>
    <row r="27">
      <c r="M27" s="20" t="inlineStr">
        <is>
          <t>Other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BABOOM BIM team</dc:creator>
  <dc:title xmlns:dc="http://purl.org/dc/elements/1.1/">TRK-RFI Requests for information register</dc:title>
  <dcterms:created xmlns:dcterms="http://purl.org/dc/terms/" xmlns:xsi="http://www.w3.org/2001/XMLSchema-instance" xsi:type="dcterms:W3CDTF">2026-11-05T13:56:30Z</dcterms:created>
  <dcterms:modified xmlns:dcterms="http://purl.org/dc/terms/" xmlns:xsi="http://www.w3.org/2001/XMLSchema-instance" xsi:type="dcterms:W3CDTF">2026-11-05T13:56:31Z</dcterms:modified>
</cp:coreProperties>
</file>