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Site instructions" sheetId="4" state="visible" r:id="rId4"/>
    <sheet xmlns:r="http://schemas.openxmlformats.org/officeDocument/2006/relationships" name="Site visit reports" sheetId="5" state="visible" r:id="rId5"/>
    <sheet xmlns:r="http://schemas.openxmlformats.org/officeDocument/2006/relationships" name="Lists" sheetId="6" state="visible" r:id="rId6"/>
  </sheets>
  <definedNames>
    <definedName name="PROJ">Settings!$B$5</definedName>
    <definedName name="CLIENT">Settings!$B$6</definedName>
    <definedName name="PROJNAME">Settings!$B$7</definedName>
    <definedName name="DATADATE">Settings!$B$8</definedName>
    <definedName name="WEEKEND">Settings!$B$9</definedName>
    <definedName name="TA_SUB">Settings!$B$10</definedName>
    <definedName name="TA_RFI">Settings!$B$11</definedName>
    <definedName name="TA_IR">Settings!$B$12</definedName>
    <definedName name="TA_SOR">Settings!$B$13</definedName>
    <definedName name="TA_NCR">Settings!$B$14</definedName>
    <definedName name="TA_SI">Settings!$B$15</definedName>
    <definedName name="TA_SVR">Settings!$B$16</definedName>
    <definedName name="TA_TRN">Settings!$B$17</definedName>
    <definedName name="TA_MOM">Settings!$B$18</definedName>
    <definedName name="TA_CMT">Settings!$B$19</definedName>
    <definedName name="TA_VO">Settings!$B$20</definedName>
    <definedName name="TA_NOC">Settings!$B$21</definedName>
    <definedName name="WARN_EXP">Settings!$B$22</definedName>
    <definedName name="CONTRACT_SUM">Settings!$B$23</definedName>
    <definedName name="HOL">Settings!$F$5:$F$40</definedName>
    <definedName name="L_ROLE">Lists!$A$5:$A$17</definedName>
    <definedName name="L_REVIEW">Lists!$B$5:$B$10</definedName>
    <definedName name="L_CLIENTDEC">Lists!$C$5:$C$7</definedName>
    <definedName name="L_SUBKIND">Lists!$D$5:$D$12</definedName>
    <definedName name="L_YN">Lists!$E$5:$E$6</definedName>
    <definedName name="L_YNT">Lists!$F$5:$F$7</definedName>
    <definedName name="L_PRIORITY">Lists!$G$5:$G$7</definedName>
    <definedName name="L_RFISTATUS">Lists!$H$5:$H$8</definedName>
    <definedName name="L_PARTY">Lists!$I$5:$I$12</definedName>
    <definedName name="L_NOCGROUP">Lists!$J$5:$J$13</definedName>
    <definedName name="L_GATE">Lists!$K$5:$K$9</definedName>
    <definedName name="L_JURIS">Lists!$L$5:$L$9</definedName>
    <definedName name="L_AUTHORITY">Lists!$M$5:$M$27</definedName>
    <definedName name="L_NOCSTATUS">Lists!$N$5:$N$12</definedName>
    <definedName name="L_RECSTATE">Lists!$O$5:$O$9</definedName>
    <definedName name="L_SUIT">Lists!$P$5:$P$9</definedName>
    <definedName name="L_CDE">Lists!$Q$5:$Q$8</definedName>
    <definedName name="L_STAGE">Lists!$R$5:$R$12</definedName>
    <definedName name="L_SISTATUS">Lists!$S$5:$S$9</definedName>
    <definedName name="L_IMPACT">Lists!$T$5:$T$7</definedName>
    <definedName name="L_NCRKIND">Lists!$U$5:$U$7</definedName>
    <definedName name="L_NCRREF">Lists!$V$5:$V$10</definedName>
    <definedName name="L_ROOT">Lists!$W$5:$W$13</definedName>
    <definedName name="L_SEV">Lists!$X$5:$X$6</definedName>
    <definedName name="L_AGREE">Lists!$Y$5:$Y$6</definedName>
    <definedName name="L_DECISION3">Lists!$Z$5:$Z$7</definedName>
    <definedName name="L_VOKIND">Lists!$AA$5:$AA$8</definedName>
    <definedName name="L_VOSTATUS">Lists!$AB$5:$AB$10</definedName>
    <definedName name="L_MTYPE">Lists!$AC$5:$AC$11</definedName>
    <definedName name="L_ACTSTATUS">Lists!$AD$5:$AD$9</definedName>
    <definedName name="L_DCNORIGIN">Lists!$AE$5:$AE$10</definedName>
    <definedName name="L_DCNDEC">Lists!$AF$5:$AF$8</definedName>
    <definedName name="L_DELSTATUS">Lists!$AG$5:$AG$11</definedName>
    <definedName name="L_IRKIND">Lists!$AH$5:$AH$6</definedName>
    <definedName name="L_HOLDPT">Lists!$AI$5:$AI$7</definedName>
    <definedName name="L_HOCAT">Lists!$AJ$5:$AJ$16</definedName>
    <definedName name="L_FORMAT">Lists!$AK$5:$AK$7</definedName>
    <definedName name="L_HOSTATUS">Lists!$AL$5:$AL$9</definedName>
    <definedName name="L_CMTLEVEL">Lists!$AM$5:$AM$9</definedName>
    <definedName name="L_REVIEWER">Lists!$AN$5:$AN$12</definedName>
    <definedName name="L_DISPO">Lists!$AO$5:$AO$7</definedName>
    <definedName name="L_OPENCLOSED">Lists!$AP$5:$AP$6</definedName>
    <definedName name="_xlnm._FilterDatabase" localSheetId="3" hidden="1">'Site instructions'!$A$5:$T$505</definedName>
    <definedName name="_xlnm.Print_Titles" localSheetId="3">'Site instructions'!$5:$5</definedName>
    <definedName name="_xlnm._FilterDatabase" localSheetId="4" hidden="1">'Site visit reports'!$A$5:$M$505</definedName>
    <definedName name="_xlnm.Print_Titles" localSheetId="4">'Site visit reports'!$5:$5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dd-mmm-yy"/>
  </numFmts>
  <fonts count="10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  <font>
      <name val="Inter"/>
      <b val="1"/>
      <color rgb="00FFFFFF"/>
      <sz val="9"/>
    </font>
    <font>
      <name val="Inter"/>
      <sz val="9"/>
    </font>
    <font>
      <name val="Inter"/>
      <b val="1"/>
      <sz val="9"/>
    </font>
    <font>
      <name val="Inter"/>
      <b val="1"/>
      <color rgb="00111113"/>
      <sz val="9"/>
    </font>
  </fonts>
  <fills count="4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0" borderId="0" pivotButton="0" quotePrefix="0" xfId="0"/>
    <xf numFmtId="0" fontId="8" fillId="0" borderId="1" applyAlignment="1" pivotButton="0" quotePrefix="0" xfId="0">
      <alignment vertical="top" wrapText="1"/>
    </xf>
    <xf numFmtId="9" fontId="8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3" borderId="1" applyAlignment="1" pivotButton="0" quotePrefix="0" xfId="0">
      <alignment vertical="top" wrapText="1"/>
    </xf>
    <xf numFmtId="164" fontId="0" fillId="3" borderId="1" pivotButton="0" quotePrefix="0" xfId="0"/>
    <xf numFmtId="164" fontId="7" fillId="3" borderId="1" applyAlignment="1" pivotButton="0" quotePrefix="0" xfId="0">
      <alignment vertical="top" wrapText="1"/>
    </xf>
    <xf numFmtId="0" fontId="7" fillId="3" borderId="1" pivotButton="0" quotePrefix="0" xfId="0"/>
    <xf numFmtId="0" fontId="7" fillId="0" borderId="1" pivotButton="0" quotePrefix="0" xfId="0"/>
    <xf numFmtId="165" fontId="7" fillId="0" borderId="1" pivotButton="0" quotePrefix="0" xfId="0"/>
    <xf numFmtId="165" fontId="7" fillId="3" borderId="1" pivotButton="0" quotePrefix="0" xfId="0"/>
    <xf numFmtId="0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F1EA"/>
        </patternFill>
      </fill>
    </dxf>
    <dxf>
      <font>
        <b val="1"/>
        <color rgb="009A7B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D5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90" customWidth="1" min="4" max="4"/>
  </cols>
  <sheetData>
    <row r="1">
      <c r="A1" s="1" t="inlineStr">
        <is>
          <t>TRK-SI Site instructions and site visit reports</t>
        </is>
      </c>
    </row>
    <row r="2">
      <c r="A2" s="2" t="inlineStr">
        <is>
          <t>Site instructions: written, within the consultant authority, client approval where cost or time changes. Site visit reports: one row per visit (KPI K-SV-01).</t>
        </is>
      </c>
    </row>
    <row r="8">
      <c r="A8" s="3" t="inlineStr">
        <is>
          <t>How to use</t>
        </is>
      </c>
    </row>
    <row r="9">
      <c r="A9" s="4" t="inlineStr">
        <is>
          <t>1. Save a copy into the project folder as a container named CLIENT-BBM-PROJ-ZZ-XX-SH-Z-NNNN.xlsx (O-DEC-177). Never work in this library copy.</t>
        </is>
      </c>
    </row>
    <row r="10">
      <c r="A10" s="4" t="inlineStr">
        <is>
          <t>2. Fill Settings first: project code, client code, holidays. Contract turnaround days replace the office defaults.</t>
        </is>
      </c>
    </row>
    <row r="11">
      <c r="A11" s="4" t="inlineStr">
        <is>
          <t>3. Type only in white cells. Grey cells are formulas (record ID, due date, ageing, overdue, current revision): do not overwrite them.</t>
        </is>
      </c>
    </row>
    <row r="12">
      <c r="A12" s="4" t="inlineStr">
        <is>
          <t>4. A resubmission is a new row with the same Seq and the next Rev; never overwrite a returned row (O-DEC-175).</t>
        </is>
      </c>
    </row>
    <row r="13">
      <c r="A13" s="4" t="inlineStr">
        <is>
          <t>5. Close a row only with its evidence link (signed form, transmittal or authority decision in the CDE); never delete a row: set it Void with a reason (O-DEC-179).</t>
        </is>
      </c>
    </row>
    <row r="14">
      <c r="A14" s="4" t="inlineStr">
        <is>
          <t>6. For a report, set Settings Data date to the report date, print the Dashboard to PDF and file it with the period and population (O-DEC-180).</t>
        </is>
      </c>
    </row>
    <row r="15">
      <c r="A15" s="4" t="inlineStr">
        <is>
          <t>7. Rules: BBM-STD-99 Project trackers and registers; BBM-STD-13 Architect of Record services; BBM-STD-97 QP-07/09/10 (04-DOCUMENTS).</t>
        </is>
      </c>
    </row>
    <row r="16">
      <c r="A16" s="4" t="inlineStr">
        <is>
          <t>Office form for each record: Site Instruction (02-SUPERVISION-FORMS); Field Observation / SOR forms for observations.</t>
        </is>
      </c>
    </row>
    <row r="18">
      <c r="A18" s="5" t="inlineStr">
        <is>
          <t>Fields</t>
        </is>
      </c>
    </row>
    <row r="19">
      <c r="A19" s="6" t="inlineStr">
        <is>
          <t>Sheet</t>
        </is>
      </c>
      <c r="B19" s="6" t="inlineStr">
        <is>
          <t>Field</t>
        </is>
      </c>
      <c r="C19" s="6" t="inlineStr">
        <is>
          <t>Type</t>
        </is>
      </c>
      <c r="D19" s="6" t="inlineStr">
        <is>
          <t>Rule</t>
        </is>
      </c>
    </row>
    <row r="20">
      <c r="A20" s="7" t="inlineStr">
        <is>
          <t>Site instructions</t>
        </is>
      </c>
      <c r="B20" s="7" t="inlineStr">
        <is>
          <t>Record ID</t>
        </is>
      </c>
      <c r="C20" s="7" t="inlineStr">
        <is>
          <t>formula</t>
        </is>
      </c>
      <c r="D20" s="7" t="inlineStr">
        <is>
          <t>Formula: PROJ-KIND-ROLE-NNNN (O-DEC-177). Do not type</t>
        </is>
      </c>
    </row>
    <row r="21">
      <c r="A21" s="7" t="inlineStr">
        <is>
          <t>Site instructions</t>
        </is>
      </c>
      <c r="B21" s="7" t="inlineStr">
        <is>
          <t>ROLE</t>
        </is>
      </c>
      <c r="C21" s="7" t="inlineStr">
        <is>
          <t>list ROLE</t>
        </is>
      </c>
      <c r="D21" s="7" t="inlineStr">
        <is>
          <t>Discipline 1-letter ROLE (BBM-STD-93 §2)</t>
        </is>
      </c>
    </row>
    <row r="22">
      <c r="A22" s="7" t="inlineStr">
        <is>
          <t>Site instructions</t>
        </is>
      </c>
      <c r="B22" s="7" t="inlineStr">
        <is>
          <t>Seq</t>
        </is>
      </c>
      <c r="C22" s="7" t="inlineStr">
        <is>
          <t>num</t>
        </is>
      </c>
      <c r="D22" s="7" t="inlineStr">
        <is>
          <t>Sequence per KIND and ROLE, from 1, never reused</t>
        </is>
      </c>
    </row>
    <row r="23">
      <c r="A23" s="7" t="inlineStr">
        <is>
          <t>Site instructions</t>
        </is>
      </c>
      <c r="B23" s="7" t="inlineStr">
        <is>
          <t>Issued</t>
        </is>
      </c>
      <c r="C23" s="7" t="inlineStr">
        <is>
          <t>date</t>
        </is>
      </c>
      <c r="D23" s="7" t="inlineStr"/>
    </row>
    <row r="24">
      <c r="A24" s="7" t="inlineStr">
        <is>
          <t>Site instructions</t>
        </is>
      </c>
      <c r="B24" s="7" t="inlineStr">
        <is>
          <t>Subject</t>
        </is>
      </c>
      <c r="C24" s="7" t="inlineStr">
        <is>
          <t>text</t>
        </is>
      </c>
      <c r="D24" s="7" t="inlineStr"/>
    </row>
    <row r="25">
      <c r="A25" s="7" t="inlineStr">
        <is>
          <t>Site instructions</t>
        </is>
      </c>
      <c r="B25" s="7" t="inlineStr">
        <is>
          <t>Instruction</t>
        </is>
      </c>
      <c r="C25" s="7" t="inlineStr">
        <is>
          <t>text</t>
        </is>
      </c>
      <c r="D25" s="7" t="inlineStr"/>
    </row>
    <row r="26">
      <c r="A26" s="7" t="inlineStr">
        <is>
          <t>Site instructions</t>
        </is>
      </c>
      <c r="B26" s="7" t="inlineStr">
        <is>
          <t>Origin</t>
        </is>
      </c>
      <c r="C26" s="7" t="inlineStr">
        <is>
          <t>text</t>
        </is>
      </c>
      <c r="D26" s="7" t="inlineStr">
        <is>
          <t>RFI, NCR, DCN, client request (record ref)</t>
        </is>
      </c>
    </row>
    <row r="27">
      <c r="A27" s="7" t="inlineStr">
        <is>
          <t>Site instructions</t>
        </is>
      </c>
      <c r="B27" s="7" t="inlineStr">
        <is>
          <t>Contract clause</t>
        </is>
      </c>
      <c r="C27" s="7" t="inlineStr">
        <is>
          <t>text</t>
        </is>
      </c>
      <c r="D27" s="7" t="inlineStr">
        <is>
          <t>Authority basis, e.g. FIDIC 3.5</t>
        </is>
      </c>
    </row>
    <row r="28">
      <c r="A28" s="7" t="inlineStr">
        <is>
          <t>Site instructions</t>
        </is>
      </c>
      <c r="B28" s="7" t="inlineStr">
        <is>
          <t>Client approval needed</t>
        </is>
      </c>
      <c r="C28" s="7" t="inlineStr">
        <is>
          <t>list YN</t>
        </is>
      </c>
      <c r="D28" s="7" t="inlineStr">
        <is>
          <t>Y where cost or time changes</t>
        </is>
      </c>
    </row>
    <row r="29">
      <c r="A29" s="7" t="inlineStr">
        <is>
          <t>Site instructions</t>
        </is>
      </c>
      <c r="B29" s="7" t="inlineStr">
        <is>
          <t>Client approval ref</t>
        </is>
      </c>
      <c r="C29" s="7" t="inlineStr">
        <is>
          <t>text</t>
        </is>
      </c>
      <c r="D29" s="7" t="inlineStr"/>
    </row>
    <row r="30">
      <c r="A30" s="7" t="inlineStr">
        <is>
          <t>Site instructions</t>
        </is>
      </c>
      <c r="B30" s="7" t="inlineStr">
        <is>
          <t>Cost impact</t>
        </is>
      </c>
      <c r="C30" s="7" t="inlineStr">
        <is>
          <t>list IMPACT</t>
        </is>
      </c>
      <c r="D30" s="7" t="inlineStr"/>
    </row>
    <row r="31">
      <c r="A31" s="7" t="inlineStr">
        <is>
          <t>Site instructions</t>
        </is>
      </c>
      <c r="B31" s="7" t="inlineStr">
        <is>
          <t>Time impact</t>
        </is>
      </c>
      <c r="C31" s="7" t="inlineStr">
        <is>
          <t>list IMPACT</t>
        </is>
      </c>
      <c r="D31" s="7" t="inlineStr"/>
    </row>
    <row r="32">
      <c r="A32" s="7" t="inlineStr">
        <is>
          <t>Site instructions</t>
        </is>
      </c>
      <c r="B32" s="7" t="inlineStr">
        <is>
          <t>VO ref</t>
        </is>
      </c>
      <c r="C32" s="7" t="inlineStr">
        <is>
          <t>text</t>
        </is>
      </c>
      <c r="D32" s="7" t="inlineStr">
        <is>
          <t>TRK-VO record</t>
        </is>
      </c>
    </row>
    <row r="33">
      <c r="A33" s="7" t="inlineStr">
        <is>
          <t>Site instructions</t>
        </is>
      </c>
      <c r="B33" s="7" t="inlineStr">
        <is>
          <t>Acknowledged</t>
        </is>
      </c>
      <c r="C33" s="7" t="inlineStr">
        <is>
          <t>date</t>
        </is>
      </c>
      <c r="D33" s="7" t="inlineStr">
        <is>
          <t>Contractor acknowledgement</t>
        </is>
      </c>
    </row>
    <row r="34">
      <c r="A34" s="7" t="inlineStr">
        <is>
          <t>Site instructions</t>
        </is>
      </c>
      <c r="B34" s="7" t="inlineStr">
        <is>
          <t>Status</t>
        </is>
      </c>
      <c r="C34" s="7" t="inlineStr">
        <is>
          <t>list SISTATUS</t>
        </is>
      </c>
      <c r="D34" s="7" t="inlineStr"/>
    </row>
    <row r="35">
      <c r="A35" s="7" t="inlineStr">
        <is>
          <t>Site instructions</t>
        </is>
      </c>
      <c r="B35" s="7" t="inlineStr">
        <is>
          <t>Due</t>
        </is>
      </c>
      <c r="C35" s="7" t="inlineStr">
        <is>
          <t>formula</t>
        </is>
      </c>
      <c r="D35" s="7" t="inlineStr">
        <is>
          <t>Formula: Issued + TA_SI working days (Settings weekend and holidays)</t>
        </is>
      </c>
    </row>
    <row r="36">
      <c r="A36" s="7" t="inlineStr">
        <is>
          <t>Site instructions</t>
        </is>
      </c>
      <c r="B36" s="7" t="inlineStr">
        <is>
          <t>Days open</t>
        </is>
      </c>
      <c r="C36" s="7" t="inlineStr">
        <is>
          <t>formula</t>
        </is>
      </c>
      <c r="D36" s="7" t="inlineStr">
        <is>
          <t>Formula: Acknowledged (or the data date) minus Issued</t>
        </is>
      </c>
    </row>
    <row r="37">
      <c r="A37" s="7" t="inlineStr">
        <is>
          <t>Site instructions</t>
        </is>
      </c>
      <c r="B37" s="7" t="inlineStr">
        <is>
          <t>Overdue</t>
        </is>
      </c>
      <c r="C37" s="7" t="inlineStr">
        <is>
          <t>formula</t>
        </is>
      </c>
      <c r="D37" s="7" t="inlineStr">
        <is>
          <t>Formula: OVERDUE when no Acknowledged and the data date is past Due</t>
        </is>
      </c>
    </row>
    <row r="38">
      <c r="A38" s="7" t="inlineStr">
        <is>
          <t>Site instructions</t>
        </is>
      </c>
      <c r="B38" s="7" t="inlineStr">
        <is>
          <t>Evidence (CDE link)</t>
        </is>
      </c>
      <c r="C38" s="7" t="inlineStr">
        <is>
          <t>text</t>
        </is>
      </c>
      <c r="D38" s="7" t="inlineStr">
        <is>
          <t>Link to the signed form, transmittal or decision; required to close (O-DEC-179)</t>
        </is>
      </c>
    </row>
    <row r="39">
      <c r="A39" s="7" t="inlineStr">
        <is>
          <t>Site instructions</t>
        </is>
      </c>
      <c r="B39" s="7" t="inlineStr">
        <is>
          <t>Remarks</t>
        </is>
      </c>
      <c r="C39" s="7" t="inlineStr">
        <is>
          <t>text</t>
        </is>
      </c>
      <c r="D39" s="7" t="inlineStr">
        <is>
          <t>Free text; "held: &lt;condition&gt;" when the office refuses to sign</t>
        </is>
      </c>
    </row>
    <row r="40">
      <c r="A40" s="7" t="inlineStr">
        <is>
          <t>Site visit reports</t>
        </is>
      </c>
      <c r="B40" s="7" t="inlineStr">
        <is>
          <t>Report no</t>
        </is>
      </c>
      <c r="C40" s="7" t="inlineStr">
        <is>
          <t>formula</t>
        </is>
      </c>
      <c r="D40" s="7" t="inlineStr">
        <is>
          <t>Formula: PROJ-SVR-ROLE-NNNN</t>
        </is>
      </c>
    </row>
    <row r="41">
      <c r="A41" s="7" t="inlineStr">
        <is>
          <t>Site visit reports</t>
        </is>
      </c>
      <c r="B41" s="7" t="inlineStr">
        <is>
          <t>ROLE</t>
        </is>
      </c>
      <c r="C41" s="7" t="inlineStr">
        <is>
          <t>list ROLE</t>
        </is>
      </c>
      <c r="D41" s="7" t="inlineStr">
        <is>
          <t>Discipline 1-letter ROLE (BBM-STD-93 §2)</t>
        </is>
      </c>
    </row>
    <row r="42">
      <c r="A42" s="7" t="inlineStr">
        <is>
          <t>Site visit reports</t>
        </is>
      </c>
      <c r="B42" s="7" t="inlineStr">
        <is>
          <t>Seq</t>
        </is>
      </c>
      <c r="C42" s="7" t="inlineStr">
        <is>
          <t>num</t>
        </is>
      </c>
      <c r="D42" s="7" t="inlineStr">
        <is>
          <t>Sequence per KIND and ROLE, from 1, never reused</t>
        </is>
      </c>
    </row>
    <row r="43">
      <c r="A43" s="7" t="inlineStr">
        <is>
          <t>Site visit reports</t>
        </is>
      </c>
      <c r="B43" s="7" t="inlineStr">
        <is>
          <t>Visit date</t>
        </is>
      </c>
      <c r="C43" s="7" t="inlineStr">
        <is>
          <t>date</t>
        </is>
      </c>
      <c r="D43" s="7" t="inlineStr"/>
    </row>
    <row r="44">
      <c r="A44" s="7" t="inlineStr">
        <is>
          <t>Site visit reports</t>
        </is>
      </c>
      <c r="B44" s="7" t="inlineStr">
        <is>
          <t>Visited by</t>
        </is>
      </c>
      <c r="C44" s="7" t="inlineStr">
        <is>
          <t>text</t>
        </is>
      </c>
      <c r="D44" s="7" t="inlineStr"/>
    </row>
    <row r="45">
      <c r="A45" s="7" t="inlineStr">
        <is>
          <t>Site visit reports</t>
        </is>
      </c>
      <c r="B45" s="7" t="inlineStr">
        <is>
          <t>Areas / activities</t>
        </is>
      </c>
      <c r="C45" s="7" t="inlineStr">
        <is>
          <t>text</t>
        </is>
      </c>
      <c r="D45" s="7" t="inlineStr"/>
    </row>
    <row r="46">
      <c r="A46" s="7" t="inlineStr">
        <is>
          <t>Site visit reports</t>
        </is>
      </c>
      <c r="B46" s="7" t="inlineStr">
        <is>
          <t>Observations raised</t>
        </is>
      </c>
      <c r="C46" s="7" t="inlineStr">
        <is>
          <t>num</t>
        </is>
      </c>
      <c r="D46" s="7" t="inlineStr">
        <is>
          <t>Number of SOR/FO raised (TRK-NCR)</t>
        </is>
      </c>
    </row>
    <row r="47">
      <c r="A47" s="7" t="inlineStr">
        <is>
          <t>Site visit reports</t>
        </is>
      </c>
      <c r="B47" s="7" t="inlineStr">
        <is>
          <t>Report issued</t>
        </is>
      </c>
      <c r="C47" s="7" t="inlineStr">
        <is>
          <t>date</t>
        </is>
      </c>
      <c r="D47" s="7" t="inlineStr"/>
    </row>
    <row r="48">
      <c r="A48" s="7" t="inlineStr">
        <is>
          <t>Site visit reports</t>
        </is>
      </c>
      <c r="B48" s="7" t="inlineStr">
        <is>
          <t>Due</t>
        </is>
      </c>
      <c r="C48" s="7" t="inlineStr">
        <is>
          <t>formula</t>
        </is>
      </c>
      <c r="D48" s="7" t="inlineStr">
        <is>
          <t>Formula: Visit date + TA_SVR working days (Settings weekend and holidays)</t>
        </is>
      </c>
    </row>
    <row r="49">
      <c r="A49" s="7" t="inlineStr">
        <is>
          <t>Site visit reports</t>
        </is>
      </c>
      <c r="B49" s="7" t="inlineStr">
        <is>
          <t>Overdue</t>
        </is>
      </c>
      <c r="C49" s="7" t="inlineStr">
        <is>
          <t>formula</t>
        </is>
      </c>
      <c r="D49" s="7" t="inlineStr">
        <is>
          <t>Formula: OVERDUE when no Report issued and the data date is past Due</t>
        </is>
      </c>
    </row>
    <row r="50">
      <c r="A50" s="7" t="inlineStr">
        <is>
          <t>Site visit reports</t>
        </is>
      </c>
      <c r="B50" s="7" t="inlineStr">
        <is>
          <t>On time</t>
        </is>
      </c>
      <c r="C50" s="7" t="inlineStr">
        <is>
          <t>formula</t>
        </is>
      </c>
      <c r="D50" s="7" t="inlineStr">
        <is>
          <t>Formula: Report issued on or before Due</t>
        </is>
      </c>
    </row>
    <row r="51">
      <c r="A51" s="7" t="inlineStr">
        <is>
          <t>Site visit reports</t>
        </is>
      </c>
      <c r="B51" s="7" t="inlineStr">
        <is>
          <t>Evidence (CDE link)</t>
        </is>
      </c>
      <c r="C51" s="7" t="inlineStr">
        <is>
          <t>text</t>
        </is>
      </c>
      <c r="D51" s="7" t="inlineStr">
        <is>
          <t>Link to the signed form, transmittal or decision; required to close (O-DEC-179)</t>
        </is>
      </c>
    </row>
    <row r="52">
      <c r="A52" s="7" t="inlineStr">
        <is>
          <t>Site visit reports</t>
        </is>
      </c>
      <c r="B52" s="7" t="inlineStr">
        <is>
          <t>Remarks</t>
        </is>
      </c>
      <c r="C52" s="7" t="inlineStr">
        <is>
          <t>text</t>
        </is>
      </c>
      <c r="D52" s="7" t="inlineStr">
        <is>
          <t>Free text; "held: &lt;condition&gt;" when the office refuses to sign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42" customWidth="1" min="3" max="3"/>
    <col width="3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TRK-SI dashboard</t>
        </is>
      </c>
    </row>
    <row r="2">
      <c r="A2" s="2" t="inlineStr">
        <is>
          <t>Counts, ageing and KPIs from the register; every value is a formula (no data is typed here). "no data" = no population in the register.</t>
        </is>
      </c>
    </row>
    <row r="3">
      <c r="A3" s="8">
        <f>"Project: "&amp;PROJ&amp;"  "&amp;PROJNAME&amp;"   Data date: "&amp;TEXT(DATADATE,"dd-mmm-yyyy")</f>
        <v/>
      </c>
    </row>
    <row r="5">
      <c r="A5" s="6" t="inlineStr">
        <is>
          <t>Measure</t>
        </is>
      </c>
      <c r="B5" s="6" t="inlineStr">
        <is>
          <t>Value</t>
        </is>
      </c>
      <c r="C5" s="6" t="inlineStr">
        <is>
          <t>Rule</t>
        </is>
      </c>
    </row>
    <row r="6">
      <c r="A6" s="7" t="inlineStr">
        <is>
          <t>Records</t>
        </is>
      </c>
      <c r="B6" s="9">
        <f>COUNTIFS('Site instructions'!$A$6:$A$505,"?*")</f>
        <v/>
      </c>
      <c r="C6" s="7" t="inlineStr">
        <is>
          <t>Rows with an ID</t>
        </is>
      </c>
    </row>
    <row r="7">
      <c r="A7" s="7" t="inlineStr">
        <is>
          <t>Status: Issued</t>
        </is>
      </c>
      <c r="B7" s="9">
        <f>COUNTIFS('Site instructions'!$O$6:$O$505,"Issued")</f>
        <v/>
      </c>
      <c r="C7" s="7" t="inlineStr"/>
    </row>
    <row r="8">
      <c r="A8" s="7" t="inlineStr">
        <is>
          <t>Status: Acknowledged</t>
        </is>
      </c>
      <c r="B8" s="9">
        <f>COUNTIFS('Site instructions'!$O$6:$O$505,"Acknowledged")</f>
        <v/>
      </c>
      <c r="C8" s="7" t="inlineStr"/>
    </row>
    <row r="9">
      <c r="A9" s="7" t="inlineStr">
        <is>
          <t>Status: Executed</t>
        </is>
      </c>
      <c r="B9" s="9">
        <f>COUNTIFS('Site instructions'!$O$6:$O$505,"Executed")</f>
        <v/>
      </c>
      <c r="C9" s="7" t="inlineStr"/>
    </row>
    <row r="10">
      <c r="A10" s="7" t="inlineStr">
        <is>
          <t>Status: Closed</t>
        </is>
      </c>
      <c r="B10" s="9">
        <f>COUNTIFS('Site instructions'!$O$6:$O$505,"Closed")</f>
        <v/>
      </c>
      <c r="C10" s="7" t="inlineStr"/>
    </row>
    <row r="11">
      <c r="A11" s="7" t="inlineStr">
        <is>
          <t>Status: Cancelled</t>
        </is>
      </c>
      <c r="B11" s="9">
        <f>COUNTIFS('Site instructions'!$O$6:$O$505,"Cancelled")</f>
        <v/>
      </c>
      <c r="C11" s="7" t="inlineStr"/>
    </row>
    <row r="12">
      <c r="A12" s="7" t="inlineStr">
        <is>
          <t>Overdue now</t>
        </is>
      </c>
      <c r="B12" s="9">
        <f>COUNTIF('Site instructions'!$R$6:$R$505,"OVERDUE")</f>
        <v/>
      </c>
      <c r="C12" s="7" t="inlineStr">
        <is>
          <t>Open and past due at the data date</t>
        </is>
      </c>
    </row>
    <row r="13">
      <c r="A13" s="7" t="inlineStr">
        <is>
          <t>Average days (closed and open)</t>
        </is>
      </c>
      <c r="B13" s="9">
        <f>IFERROR(AVERAGE('Site instructions'!$Q$6:$Q$505),"no data")</f>
        <v/>
      </c>
      <c r="C13" s="7" t="inlineStr"/>
    </row>
    <row r="15">
      <c r="A15" s="6" t="inlineStr">
        <is>
          <t>KPI (BBM-STD-98)</t>
        </is>
      </c>
      <c r="B15" s="6" t="inlineStr">
        <is>
          <t>Actual</t>
        </is>
      </c>
      <c r="C15" s="6" t="inlineStr">
        <is>
          <t>Target</t>
        </is>
      </c>
      <c r="D15" s="6" t="inlineStr">
        <is>
          <t>Indicator</t>
        </is>
      </c>
    </row>
    <row r="16">
      <c r="A16" s="7" t="inlineStr">
        <is>
          <t>K-SV-01</t>
        </is>
      </c>
      <c r="B16" s="10">
        <f>IFERROR(COUNTIF('Site visit reports'!$K$6:$K$505,"On time")/(COUNTIF('Site visit reports'!$K$6:$K$505,"On time")+COUNTIF('Site visit reports'!$K$6:$K$505,"Late")),"no data")</f>
        <v/>
      </c>
      <c r="C16" s="7" t="inlineStr">
        <is>
          <t>&gt;= 95%</t>
        </is>
      </c>
      <c r="D16" s="7" t="inlineStr">
        <is>
          <t>Site visit reports issued on time</t>
        </is>
      </c>
    </row>
    <row r="18">
      <c r="A18" s="6" t="inlineStr">
        <is>
          <t>By discipline (ROLE)</t>
        </is>
      </c>
      <c r="B18" s="6" t="inlineStr">
        <is>
          <t>Issued</t>
        </is>
      </c>
      <c r="C18" s="6" t="inlineStr">
        <is>
          <t>Acknowledged</t>
        </is>
      </c>
      <c r="D18" s="6" t="inlineStr">
        <is>
          <t>Executed</t>
        </is>
      </c>
      <c r="E18" s="6" t="inlineStr">
        <is>
          <t>Closed</t>
        </is>
      </c>
      <c r="F18" s="6" t="inlineStr">
        <is>
          <t>Cancelled</t>
        </is>
      </c>
    </row>
    <row r="19">
      <c r="A19" s="7" t="inlineStr">
        <is>
          <t>A</t>
        </is>
      </c>
      <c r="B19" s="7">
        <f>COUNTIFS('Site instructions'!$B$6:$B$505,"A",'Site instructions'!$O$6:$O$505,"Issued")</f>
        <v/>
      </c>
      <c r="C19" s="7">
        <f>COUNTIFS('Site instructions'!$B$6:$B$505,"A",'Site instructions'!$O$6:$O$505,"Acknowledged")</f>
        <v/>
      </c>
      <c r="D19" s="7">
        <f>COUNTIFS('Site instructions'!$B$6:$B$505,"A",'Site instructions'!$O$6:$O$505,"Executed")</f>
        <v/>
      </c>
      <c r="E19" s="7">
        <f>COUNTIFS('Site instructions'!$B$6:$B$505,"A",'Site instructions'!$O$6:$O$505,"Closed")</f>
        <v/>
      </c>
      <c r="F19" s="7">
        <f>COUNTIFS('Site instructions'!$B$6:$B$505,"A",'Site instructions'!$O$6:$O$505,"Cancelled")</f>
        <v/>
      </c>
    </row>
    <row r="20">
      <c r="A20" s="7" t="inlineStr">
        <is>
          <t>S</t>
        </is>
      </c>
      <c r="B20" s="7">
        <f>COUNTIFS('Site instructions'!$B$6:$B$505,"S",'Site instructions'!$O$6:$O$505,"Issued")</f>
        <v/>
      </c>
      <c r="C20" s="7">
        <f>COUNTIFS('Site instructions'!$B$6:$B$505,"S",'Site instructions'!$O$6:$O$505,"Acknowledged")</f>
        <v/>
      </c>
      <c r="D20" s="7">
        <f>COUNTIFS('Site instructions'!$B$6:$B$505,"S",'Site instructions'!$O$6:$O$505,"Executed")</f>
        <v/>
      </c>
      <c r="E20" s="7">
        <f>COUNTIFS('Site instructions'!$B$6:$B$505,"S",'Site instructions'!$O$6:$O$505,"Closed")</f>
        <v/>
      </c>
      <c r="F20" s="7">
        <f>COUNTIFS('Site instructions'!$B$6:$B$505,"S",'Site instructions'!$O$6:$O$505,"Cancelled")</f>
        <v/>
      </c>
    </row>
    <row r="21">
      <c r="A21" s="7" t="inlineStr">
        <is>
          <t>M</t>
        </is>
      </c>
      <c r="B21" s="7">
        <f>COUNTIFS('Site instructions'!$B$6:$B$505,"M",'Site instructions'!$O$6:$O$505,"Issued")</f>
        <v/>
      </c>
      <c r="C21" s="7">
        <f>COUNTIFS('Site instructions'!$B$6:$B$505,"M",'Site instructions'!$O$6:$O$505,"Acknowledged")</f>
        <v/>
      </c>
      <c r="D21" s="7">
        <f>COUNTIFS('Site instructions'!$B$6:$B$505,"M",'Site instructions'!$O$6:$O$505,"Executed")</f>
        <v/>
      </c>
      <c r="E21" s="7">
        <f>COUNTIFS('Site instructions'!$B$6:$B$505,"M",'Site instructions'!$O$6:$O$505,"Closed")</f>
        <v/>
      </c>
      <c r="F21" s="7">
        <f>COUNTIFS('Site instructions'!$B$6:$B$505,"M",'Site instructions'!$O$6:$O$505,"Cancelled")</f>
        <v/>
      </c>
    </row>
    <row r="22">
      <c r="A22" s="7" t="inlineStr">
        <is>
          <t>E</t>
        </is>
      </c>
      <c r="B22" s="7">
        <f>COUNTIFS('Site instructions'!$B$6:$B$505,"E",'Site instructions'!$O$6:$O$505,"Issued")</f>
        <v/>
      </c>
      <c r="C22" s="7">
        <f>COUNTIFS('Site instructions'!$B$6:$B$505,"E",'Site instructions'!$O$6:$O$505,"Acknowledged")</f>
        <v/>
      </c>
      <c r="D22" s="7">
        <f>COUNTIFS('Site instructions'!$B$6:$B$505,"E",'Site instructions'!$O$6:$O$505,"Executed")</f>
        <v/>
      </c>
      <c r="E22" s="7">
        <f>COUNTIFS('Site instructions'!$B$6:$B$505,"E",'Site instructions'!$O$6:$O$505,"Closed")</f>
        <v/>
      </c>
      <c r="F22" s="7">
        <f>COUNTIFS('Site instructions'!$B$6:$B$505,"E",'Site instructions'!$O$6:$O$505,"Cancelled")</f>
        <v/>
      </c>
    </row>
    <row r="23">
      <c r="A23" s="7" t="inlineStr">
        <is>
          <t>L</t>
        </is>
      </c>
      <c r="B23" s="7">
        <f>COUNTIFS('Site instructions'!$B$6:$B$505,"L",'Site instructions'!$O$6:$O$505,"Issued")</f>
        <v/>
      </c>
      <c r="C23" s="7">
        <f>COUNTIFS('Site instructions'!$B$6:$B$505,"L",'Site instructions'!$O$6:$O$505,"Acknowledged")</f>
        <v/>
      </c>
      <c r="D23" s="7">
        <f>COUNTIFS('Site instructions'!$B$6:$B$505,"L",'Site instructions'!$O$6:$O$505,"Executed")</f>
        <v/>
      </c>
      <c r="E23" s="7">
        <f>COUNTIFS('Site instructions'!$B$6:$B$505,"L",'Site instructions'!$O$6:$O$505,"Closed")</f>
        <v/>
      </c>
      <c r="F23" s="7">
        <f>COUNTIFS('Site instructions'!$B$6:$B$505,"L",'Site instructions'!$O$6:$O$505,"Cancelled")</f>
        <v/>
      </c>
    </row>
    <row r="24">
      <c r="A24" s="7" t="inlineStr">
        <is>
          <t>P</t>
        </is>
      </c>
      <c r="B24" s="7">
        <f>COUNTIFS('Site instructions'!$B$6:$B$505,"P",'Site instructions'!$O$6:$O$505,"Issued")</f>
        <v/>
      </c>
      <c r="C24" s="7">
        <f>COUNTIFS('Site instructions'!$B$6:$B$505,"P",'Site instructions'!$O$6:$O$505,"Acknowledged")</f>
        <v/>
      </c>
      <c r="D24" s="7">
        <f>COUNTIFS('Site instructions'!$B$6:$B$505,"P",'Site instructions'!$O$6:$O$505,"Executed")</f>
        <v/>
      </c>
      <c r="E24" s="7">
        <f>COUNTIFS('Site instructions'!$B$6:$B$505,"P",'Site instructions'!$O$6:$O$505,"Closed")</f>
        <v/>
      </c>
      <c r="F24" s="7">
        <f>COUNTIFS('Site instructions'!$B$6:$B$505,"P",'Site instructions'!$O$6:$O$505,"Cancelled")</f>
        <v/>
      </c>
    </row>
    <row r="25">
      <c r="A25" s="7" t="inlineStr">
        <is>
          <t>F</t>
        </is>
      </c>
      <c r="B25" s="7">
        <f>COUNTIFS('Site instructions'!$B$6:$B$505,"F",'Site instructions'!$O$6:$O$505,"Issued")</f>
        <v/>
      </c>
      <c r="C25" s="7">
        <f>COUNTIFS('Site instructions'!$B$6:$B$505,"F",'Site instructions'!$O$6:$O$505,"Acknowledged")</f>
        <v/>
      </c>
      <c r="D25" s="7">
        <f>COUNTIFS('Site instructions'!$B$6:$B$505,"F",'Site instructions'!$O$6:$O$505,"Executed")</f>
        <v/>
      </c>
      <c r="E25" s="7">
        <f>COUNTIFS('Site instructions'!$B$6:$B$505,"F",'Site instructions'!$O$6:$O$505,"Closed")</f>
        <v/>
      </c>
      <c r="F25" s="7">
        <f>COUNTIFS('Site instructions'!$B$6:$B$505,"F",'Site instructions'!$O$6:$O$505,"Cancelled")</f>
        <v/>
      </c>
    </row>
    <row r="26">
      <c r="A26" s="7" t="inlineStr">
        <is>
          <t>I</t>
        </is>
      </c>
      <c r="B26" s="7">
        <f>COUNTIFS('Site instructions'!$B$6:$B$505,"I",'Site instructions'!$O$6:$O$505,"Issued")</f>
        <v/>
      </c>
      <c r="C26" s="7">
        <f>COUNTIFS('Site instructions'!$B$6:$B$505,"I",'Site instructions'!$O$6:$O$505,"Acknowledged")</f>
        <v/>
      </c>
      <c r="D26" s="7">
        <f>COUNTIFS('Site instructions'!$B$6:$B$505,"I",'Site instructions'!$O$6:$O$505,"Executed")</f>
        <v/>
      </c>
      <c r="E26" s="7">
        <f>COUNTIFS('Site instructions'!$B$6:$B$505,"I",'Site instructions'!$O$6:$O$505,"Closed")</f>
        <v/>
      </c>
      <c r="F26" s="7">
        <f>COUNTIFS('Site instructions'!$B$6:$B$505,"I",'Site instructions'!$O$6:$O$505,"Cancelled")</f>
        <v/>
      </c>
    </row>
    <row r="27">
      <c r="A27" s="7" t="inlineStr">
        <is>
          <t>C</t>
        </is>
      </c>
      <c r="B27" s="7">
        <f>COUNTIFS('Site instructions'!$B$6:$B$505,"C",'Site instructions'!$O$6:$O$505,"Issued")</f>
        <v/>
      </c>
      <c r="C27" s="7">
        <f>COUNTIFS('Site instructions'!$B$6:$B$505,"C",'Site instructions'!$O$6:$O$505,"Acknowledged")</f>
        <v/>
      </c>
      <c r="D27" s="7">
        <f>COUNTIFS('Site instructions'!$B$6:$B$505,"C",'Site instructions'!$O$6:$O$505,"Executed")</f>
        <v/>
      </c>
      <c r="E27" s="7">
        <f>COUNTIFS('Site instructions'!$B$6:$B$505,"C",'Site instructions'!$O$6:$O$505,"Closed")</f>
        <v/>
      </c>
      <c r="F27" s="7">
        <f>COUNTIFS('Site instructions'!$B$6:$B$505,"C",'Site instructions'!$O$6:$O$505,"Cancelled")</f>
        <v/>
      </c>
    </row>
    <row r="28">
      <c r="A28" s="7" t="inlineStr">
        <is>
          <t>G</t>
        </is>
      </c>
      <c r="B28" s="7">
        <f>COUNTIFS('Site instructions'!$B$6:$B$505,"G",'Site instructions'!$O$6:$O$505,"Issued")</f>
        <v/>
      </c>
      <c r="C28" s="7">
        <f>COUNTIFS('Site instructions'!$B$6:$B$505,"G",'Site instructions'!$O$6:$O$505,"Acknowledged")</f>
        <v/>
      </c>
      <c r="D28" s="7">
        <f>COUNTIFS('Site instructions'!$B$6:$B$505,"G",'Site instructions'!$O$6:$O$505,"Executed")</f>
        <v/>
      </c>
      <c r="E28" s="7">
        <f>COUNTIFS('Site instructions'!$B$6:$B$505,"G",'Site instructions'!$O$6:$O$505,"Closed")</f>
        <v/>
      </c>
      <c r="F28" s="7">
        <f>COUNTIFS('Site instructions'!$B$6:$B$505,"G",'Site instructions'!$O$6:$O$505,"Cancelled")</f>
        <v/>
      </c>
    </row>
    <row r="29">
      <c r="A29" s="7" t="inlineStr">
        <is>
          <t>Q</t>
        </is>
      </c>
      <c r="B29" s="7">
        <f>COUNTIFS('Site instructions'!$B$6:$B$505,"Q",'Site instructions'!$O$6:$O$505,"Issued")</f>
        <v/>
      </c>
      <c r="C29" s="7">
        <f>COUNTIFS('Site instructions'!$B$6:$B$505,"Q",'Site instructions'!$O$6:$O$505,"Acknowledged")</f>
        <v/>
      </c>
      <c r="D29" s="7">
        <f>COUNTIFS('Site instructions'!$B$6:$B$505,"Q",'Site instructions'!$O$6:$O$505,"Executed")</f>
        <v/>
      </c>
      <c r="E29" s="7">
        <f>COUNTIFS('Site instructions'!$B$6:$B$505,"Q",'Site instructions'!$O$6:$O$505,"Closed")</f>
        <v/>
      </c>
      <c r="F29" s="7">
        <f>COUNTIFS('Site instructions'!$B$6:$B$505,"Q",'Site instructions'!$O$6:$O$505,"Cancelled")</f>
        <v/>
      </c>
    </row>
    <row r="30">
      <c r="A30" s="7" t="inlineStr">
        <is>
          <t>W</t>
        </is>
      </c>
      <c r="B30" s="7">
        <f>COUNTIFS('Site instructions'!$B$6:$B$505,"W",'Site instructions'!$O$6:$O$505,"Issued")</f>
        <v/>
      </c>
      <c r="C30" s="7">
        <f>COUNTIFS('Site instructions'!$B$6:$B$505,"W",'Site instructions'!$O$6:$O$505,"Acknowledged")</f>
        <v/>
      </c>
      <c r="D30" s="7">
        <f>COUNTIFS('Site instructions'!$B$6:$B$505,"W",'Site instructions'!$O$6:$O$505,"Executed")</f>
        <v/>
      </c>
      <c r="E30" s="7">
        <f>COUNTIFS('Site instructions'!$B$6:$B$505,"W",'Site instructions'!$O$6:$O$505,"Closed")</f>
        <v/>
      </c>
      <c r="F30" s="7">
        <f>COUNTIFS('Site instructions'!$B$6:$B$505,"W",'Site instructions'!$O$6:$O$505,"Cancelled")</f>
        <v/>
      </c>
    </row>
    <row r="31">
      <c r="A31" s="7" t="inlineStr">
        <is>
          <t>Z</t>
        </is>
      </c>
      <c r="B31" s="7">
        <f>COUNTIFS('Site instructions'!$B$6:$B$505,"Z",'Site instructions'!$O$6:$O$505,"Issued")</f>
        <v/>
      </c>
      <c r="C31" s="7">
        <f>COUNTIFS('Site instructions'!$B$6:$B$505,"Z",'Site instructions'!$O$6:$O$505,"Acknowledged")</f>
        <v/>
      </c>
      <c r="D31" s="7">
        <f>COUNTIFS('Site instructions'!$B$6:$B$505,"Z",'Site instructions'!$O$6:$O$505,"Executed")</f>
        <v/>
      </c>
      <c r="E31" s="7">
        <f>COUNTIFS('Site instructions'!$B$6:$B$505,"Z",'Site instructions'!$O$6:$O$505,"Closed")</f>
        <v/>
      </c>
      <c r="F31" s="7">
        <f>COUNTIFS('Site instructions'!$B$6:$B$505,"Z",'Site instructions'!$O$6:$O$505,"Cancelled")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  <col width="2" customWidth="1" min="4" max="4"/>
    <col width="2" customWidth="1" min="5" max="5"/>
    <col width="18" customWidth="1" min="6" max="6"/>
  </cols>
  <sheetData>
    <row r="1">
      <c r="A1" s="1" t="inlineStr">
        <is>
          <t>Settings</t>
        </is>
      </c>
    </row>
    <row r="2">
      <c r="A2" s="2" t="inlineStr">
        <is>
          <t>Project codes, data date and turnaround days used by every formula. Contract values override the office defaults (O-DEC-176).</t>
        </is>
      </c>
    </row>
    <row r="4">
      <c r="A4" s="6" t="inlineStr">
        <is>
          <t>Setting</t>
        </is>
      </c>
      <c r="B4" s="6" t="inlineStr">
        <is>
          <t>Value</t>
        </is>
      </c>
      <c r="C4" s="6" t="inlineStr">
        <is>
          <t>Note</t>
        </is>
      </c>
      <c r="F4" s="11" t="inlineStr">
        <is>
          <t>Public holidays (one date per cell)</t>
        </is>
      </c>
    </row>
    <row r="5">
      <c r="A5" s="7" t="inlineStr">
        <is>
          <t>Project code (PROJ token, BBM-STD-93 §2.2)</t>
        </is>
      </c>
      <c r="B5" s="12" t="n"/>
      <c r="C5" s="7" t="inlineStr">
        <is>
          <t>Required. Used in every record ID</t>
        </is>
      </c>
      <c r="F5" s="13" t="n"/>
    </row>
    <row r="6">
      <c r="A6" s="7" t="inlineStr">
        <is>
          <t>Client code (CLIENT token)</t>
        </is>
      </c>
      <c r="B6" s="12" t="n"/>
      <c r="C6" s="7" t="inlineStr"/>
      <c r="F6" s="13" t="n"/>
    </row>
    <row r="7">
      <c r="A7" s="7" t="inlineStr">
        <is>
          <t>Project title</t>
        </is>
      </c>
      <c r="B7" s="12" t="n"/>
      <c r="C7" s="7" t="inlineStr">
        <is>
          <t>Shown on the dashboard only</t>
        </is>
      </c>
      <c r="F7" s="13" t="n"/>
    </row>
    <row r="8">
      <c r="A8" s="7" t="inlineStr">
        <is>
          <t>Data date (ageing computed to this date)</t>
        </is>
      </c>
      <c r="B8" s="14">
        <f>TODAY()</f>
        <v/>
      </c>
      <c r="C8" s="7" t="inlineStr">
        <is>
          <t>Overwrite with a fixed date for a reported snapshot (O-DEC-180)</t>
        </is>
      </c>
      <c r="F8" s="13" t="n"/>
    </row>
    <row r="9">
      <c r="A9" s="7" t="inlineStr">
        <is>
          <t>Weekend code for working days (1 = Saturday + Sunday)</t>
        </is>
      </c>
      <c r="B9" s="12" t="n">
        <v>1</v>
      </c>
      <c r="C9" s="7" t="inlineStr">
        <is>
          <t>Excel WORKDAY.INTL weekend code</t>
        </is>
      </c>
      <c r="F9" s="13" t="n"/>
    </row>
    <row r="10">
      <c r="A10" s="7" t="inlineStr">
        <is>
          <t>Submittal review, calendar days</t>
        </is>
      </c>
      <c r="B10" s="12" t="n">
        <v>14</v>
      </c>
      <c r="C10" s="7" t="inlineStr">
        <is>
          <t>O-DEC-176; contract value governs (FIDIC 2017: 21 days)</t>
        </is>
      </c>
      <c r="F10" s="13" t="n"/>
    </row>
    <row r="11">
      <c r="A11" s="7" t="inlineStr">
        <is>
          <t>RFI answer, calendar days</t>
        </is>
      </c>
      <c r="B11" s="12" t="n">
        <v>7</v>
      </c>
      <c r="C11" s="7" t="inlineStr">
        <is>
          <t>O-DEC-176; KPI K-SV-03</t>
        </is>
      </c>
      <c r="F11" s="13" t="n"/>
    </row>
    <row r="12">
      <c r="A12" s="7" t="inlineStr">
        <is>
          <t>Inspection request notice, working days</t>
        </is>
      </c>
      <c r="B12" s="12" t="n">
        <v>1</v>
      </c>
      <c r="C12" s="7" t="inlineStr">
        <is>
          <t>O-DEC-176</t>
        </is>
      </c>
      <c r="F12" s="13" t="n"/>
    </row>
    <row r="13">
      <c r="A13" s="7" t="inlineStr">
        <is>
          <t>SOR / field observation response, working days</t>
        </is>
      </c>
      <c r="B13" s="12" t="n">
        <v>3</v>
      </c>
      <c r="C13" s="7" t="inlineStr">
        <is>
          <t>Office SOR form: then converted to NCR</t>
        </is>
      </c>
      <c r="F13" s="13" t="n"/>
    </row>
    <row r="14">
      <c r="A14" s="7" t="inlineStr">
        <is>
          <t>NCR close-out, calendar days</t>
        </is>
      </c>
      <c r="B14" s="12" t="n">
        <v>14</v>
      </c>
      <c r="C14" s="7" t="inlineStr">
        <is>
          <t>Office NCR log practice</t>
        </is>
      </c>
      <c r="F14" s="13" t="n"/>
    </row>
    <row r="15">
      <c r="A15" s="7" t="inlineStr">
        <is>
          <t>Site instruction acknowledgement, working days</t>
        </is>
      </c>
      <c r="B15" s="12" t="n">
        <v>2</v>
      </c>
      <c r="C15" s="7" t="inlineStr">
        <is>
          <t>O-DEC-176</t>
        </is>
      </c>
      <c r="F15" s="13" t="n"/>
    </row>
    <row r="16">
      <c r="A16" s="7" t="inlineStr">
        <is>
          <t>Site visit report issue, working days</t>
        </is>
      </c>
      <c r="B16" s="12" t="n">
        <v>2</v>
      </c>
      <c r="C16" s="7" t="inlineStr">
        <is>
          <t>O-DEC-152; KPI K-SV-01</t>
        </is>
      </c>
      <c r="F16" s="13" t="n"/>
    </row>
    <row r="17">
      <c r="A17" s="7" t="inlineStr">
        <is>
          <t>Transmittal acknowledgement, working days</t>
        </is>
      </c>
      <c r="B17" s="12" t="n">
        <v>2</v>
      </c>
      <c r="C17" s="7" t="inlineStr">
        <is>
          <t>QP-10</t>
        </is>
      </c>
      <c r="F17" s="13" t="n"/>
    </row>
    <row r="18">
      <c r="A18" s="7" t="inlineStr">
        <is>
          <t>Minutes issue, working days</t>
        </is>
      </c>
      <c r="B18" s="12" t="n">
        <v>2</v>
      </c>
      <c r="C18" s="7" t="inlineStr">
        <is>
          <t>O-DEC-176</t>
        </is>
      </c>
      <c r="F18" s="13" t="n"/>
    </row>
    <row r="19">
      <c r="A19" s="7" t="inlineStr">
        <is>
          <t>Review comment response, working days</t>
        </is>
      </c>
      <c r="B19" s="12" t="n">
        <v>10</v>
      </c>
      <c r="C19" s="7" t="inlineStr">
        <is>
          <t>O-DEC-176; KPI K-DR-02</t>
        </is>
      </c>
      <c r="F19" s="13" t="n"/>
    </row>
    <row r="20">
      <c r="A20" s="7" t="inlineStr">
        <is>
          <t>Variation evaluation, calendar days</t>
        </is>
      </c>
      <c r="B20" s="12" t="n">
        <v>14</v>
      </c>
      <c r="C20" s="7" t="inlineStr">
        <is>
          <t>From a complete proposal</t>
        </is>
      </c>
      <c r="F20" s="13" t="n"/>
    </row>
    <row r="21">
      <c r="A21" s="7" t="inlineStr">
        <is>
          <t>Authority decision when a row gives none, calendar days</t>
        </is>
      </c>
      <c r="B21" s="12" t="n">
        <v>14</v>
      </c>
      <c r="C21" s="7" t="inlineStr">
        <is>
          <t>Enter the authority service time per row where known</t>
        </is>
      </c>
      <c r="F21" s="13" t="n"/>
    </row>
    <row r="22">
      <c r="A22" s="7" t="inlineStr">
        <is>
          <t>Warn before NOC or warranty expiry, days</t>
        </is>
      </c>
      <c r="B22" s="12" t="n">
        <v>30</v>
      </c>
      <c r="C22" s="7" t="inlineStr"/>
      <c r="F22" s="13" t="n"/>
    </row>
    <row r="23">
      <c r="A23" s="7" t="inlineStr">
        <is>
          <t>Contract sum (variation % of contract)</t>
        </is>
      </c>
      <c r="B23" s="12" t="n"/>
      <c r="C23" s="7" t="inlineStr">
        <is>
          <t>Currency of the contract</t>
        </is>
      </c>
      <c r="F23" s="13" t="n"/>
    </row>
    <row r="24">
      <c r="F24" s="13" t="n"/>
    </row>
    <row r="25">
      <c r="F25" s="13" t="n"/>
    </row>
    <row r="26">
      <c r="F26" s="13" t="n"/>
    </row>
    <row r="27">
      <c r="F27" s="13" t="n"/>
    </row>
    <row r="28">
      <c r="F28" s="13" t="n"/>
    </row>
    <row r="29">
      <c r="F29" s="13" t="n"/>
    </row>
    <row r="30">
      <c r="F30" s="13" t="n"/>
    </row>
    <row r="31">
      <c r="F31" s="13" t="n"/>
    </row>
    <row r="32">
      <c r="F32" s="13" t="n"/>
    </row>
    <row r="33">
      <c r="F33" s="13" t="n"/>
    </row>
    <row r="34">
      <c r="F34" s="13" t="n"/>
    </row>
    <row r="35">
      <c r="F35" s="13" t="n"/>
    </row>
    <row r="36">
      <c r="F36" s="13" t="n"/>
    </row>
    <row r="37">
      <c r="F37" s="13" t="n"/>
    </row>
    <row r="38">
      <c r="F38" s="13" t="n"/>
    </row>
    <row r="39">
      <c r="F39" s="13" t="n"/>
    </row>
    <row r="40">
      <c r="F40" s="1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T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" customWidth="1" min="2" max="2"/>
    <col width="7" customWidth="1" min="3" max="3"/>
    <col width="11" customWidth="1" min="4" max="4"/>
    <col width="26" customWidth="1" min="5" max="5"/>
    <col width="40" customWidth="1" min="6" max="6"/>
    <col width="16" customWidth="1" min="7" max="7"/>
    <col width="12" customWidth="1" min="8" max="8"/>
    <col width="9" customWidth="1" min="9" max="9"/>
    <col width="16" customWidth="1" min="10" max="10"/>
    <col width="9" customWidth="1" min="11" max="11"/>
    <col width="9" customWidth="1" min="12" max="12"/>
    <col width="14" customWidth="1" min="13" max="13"/>
    <col width="11" customWidth="1" min="14" max="14"/>
    <col width="11" customWidth="1" min="15" max="15"/>
    <col width="11" customWidth="1" min="16" max="16"/>
    <col width="8" customWidth="1" min="17" max="17"/>
    <col width="10" customWidth="1" min="18" max="18"/>
    <col width="30" customWidth="1" min="19" max="19"/>
    <col width="30" customWidth="1" min="20" max="20"/>
  </cols>
  <sheetData>
    <row r="1">
      <c r="A1" s="1" t="inlineStr">
        <is>
          <t>TRK-SI Site instructions</t>
        </is>
      </c>
    </row>
    <row r="2">
      <c r="A2" s="2" t="inlineStr">
        <is>
          <t>Site instructions: written, within the consultant authority, client approval where cost or time changes. Site visit reports: one row per visit (KPI K-SV-01).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Record ID</t>
        </is>
      </c>
      <c r="B5" s="6" t="inlineStr">
        <is>
          <t>ROLE</t>
        </is>
      </c>
      <c r="C5" s="6" t="inlineStr">
        <is>
          <t>Seq</t>
        </is>
      </c>
      <c r="D5" s="6" t="inlineStr">
        <is>
          <t>Issued</t>
        </is>
      </c>
      <c r="E5" s="6" t="inlineStr">
        <is>
          <t>Subject</t>
        </is>
      </c>
      <c r="F5" s="6" t="inlineStr">
        <is>
          <t>Instruction</t>
        </is>
      </c>
      <c r="G5" s="6" t="inlineStr">
        <is>
          <t>Origin</t>
        </is>
      </c>
      <c r="H5" s="6" t="inlineStr">
        <is>
          <t>Contract clause</t>
        </is>
      </c>
      <c r="I5" s="6" t="inlineStr">
        <is>
          <t>Client approval needed</t>
        </is>
      </c>
      <c r="J5" s="6" t="inlineStr">
        <is>
          <t>Client approval ref</t>
        </is>
      </c>
      <c r="K5" s="6" t="inlineStr">
        <is>
          <t>Cost impact</t>
        </is>
      </c>
      <c r="L5" s="6" t="inlineStr">
        <is>
          <t>Time impact</t>
        </is>
      </c>
      <c r="M5" s="6" t="inlineStr">
        <is>
          <t>VO ref</t>
        </is>
      </c>
      <c r="N5" s="6" t="inlineStr">
        <is>
          <t>Acknowledged</t>
        </is>
      </c>
      <c r="O5" s="6" t="inlineStr">
        <is>
          <t>Status</t>
        </is>
      </c>
      <c r="P5" s="6" t="inlineStr">
        <is>
          <t>Due</t>
        </is>
      </c>
      <c r="Q5" s="6" t="inlineStr">
        <is>
          <t>Days open</t>
        </is>
      </c>
      <c r="R5" s="6" t="inlineStr">
        <is>
          <t>Overdue</t>
        </is>
      </c>
      <c r="S5" s="6" t="inlineStr">
        <is>
          <t>Evidence (CDE link)</t>
        </is>
      </c>
      <c r="T5" s="6" t="inlineStr">
        <is>
          <t>Remarks</t>
        </is>
      </c>
    </row>
    <row r="6">
      <c r="A6" s="15">
        <f>IF(C6="","",PROJ&amp;"-"&amp;"SI"&amp;"-"&amp;B6&amp;"-"&amp;TEXT(C6,"0000"))</f>
        <v/>
      </c>
      <c r="B6" s="16" t="n"/>
      <c r="C6" s="16" t="n"/>
      <c r="D6" s="17" t="n"/>
      <c r="E6" s="16" t="n"/>
      <c r="F6" s="16" t="n"/>
      <c r="G6" s="16" t="n"/>
      <c r="H6" s="16" t="n"/>
      <c r="I6" s="16" t="n"/>
      <c r="J6" s="16" t="n"/>
      <c r="K6" s="16" t="n"/>
      <c r="L6" s="16" t="n"/>
      <c r="M6" s="16" t="n"/>
      <c r="N6" s="17" t="n"/>
      <c r="O6" s="16" t="n"/>
      <c r="P6" s="18">
        <f>IF(D6="","",_xlfn.WORKDAY.INTL(D6,TA_SI,WEEKEND,HOL))</f>
        <v/>
      </c>
      <c r="Q6" s="15">
        <f>IF(D6="","",IF(N6="",DATADATE,N6)-D6)</f>
        <v/>
      </c>
      <c r="R6" s="15">
        <f>IF(OR(P6="",N6&lt;&gt;""),"",IF(DATADATE&gt;P6,"OVERDUE",""))</f>
        <v/>
      </c>
      <c r="S6" s="16" t="n"/>
      <c r="T6" s="16" t="n"/>
    </row>
    <row r="7">
      <c r="A7" s="15">
        <f>IF(C7="","",PROJ&amp;"-"&amp;"SI"&amp;"-"&amp;B7&amp;"-"&amp;TEXT(C7,"0000"))</f>
        <v/>
      </c>
      <c r="B7" s="16" t="n"/>
      <c r="C7" s="16" t="n"/>
      <c r="D7" s="17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  <c r="N7" s="17" t="n"/>
      <c r="O7" s="16" t="n"/>
      <c r="P7" s="18">
        <f>IF(D7="","",_xlfn.WORKDAY.INTL(D7,TA_SI,WEEKEND,HOL))</f>
        <v/>
      </c>
      <c r="Q7" s="15">
        <f>IF(D7="","",IF(N7="",DATADATE,N7)-D7)</f>
        <v/>
      </c>
      <c r="R7" s="15">
        <f>IF(OR(P7="",N7&lt;&gt;""),"",IF(DATADATE&gt;P7,"OVERDUE",""))</f>
        <v/>
      </c>
      <c r="S7" s="16" t="n"/>
      <c r="T7" s="16" t="n"/>
    </row>
    <row r="8">
      <c r="A8" s="15">
        <f>IF(C8="","",PROJ&amp;"-"&amp;"SI"&amp;"-"&amp;B8&amp;"-"&amp;TEXT(C8,"0000"))</f>
        <v/>
      </c>
      <c r="B8" s="16" t="n"/>
      <c r="C8" s="16" t="n"/>
      <c r="D8" s="17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17" t="n"/>
      <c r="O8" s="16" t="n"/>
      <c r="P8" s="18">
        <f>IF(D8="","",_xlfn.WORKDAY.INTL(D8,TA_SI,WEEKEND,HOL))</f>
        <v/>
      </c>
      <c r="Q8" s="15">
        <f>IF(D8="","",IF(N8="",DATADATE,N8)-D8)</f>
        <v/>
      </c>
      <c r="R8" s="15">
        <f>IF(OR(P8="",N8&lt;&gt;""),"",IF(DATADATE&gt;P8,"OVERDUE",""))</f>
        <v/>
      </c>
      <c r="S8" s="16" t="n"/>
      <c r="T8" s="16" t="n"/>
    </row>
    <row r="9">
      <c r="A9" s="15">
        <f>IF(C9="","",PROJ&amp;"-"&amp;"SI"&amp;"-"&amp;B9&amp;"-"&amp;TEXT(C9,"0000"))</f>
        <v/>
      </c>
      <c r="B9" s="16" t="n"/>
      <c r="C9" s="16" t="n"/>
      <c r="D9" s="17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7" t="n"/>
      <c r="O9" s="16" t="n"/>
      <c r="P9" s="18">
        <f>IF(D9="","",_xlfn.WORKDAY.INTL(D9,TA_SI,WEEKEND,HOL))</f>
        <v/>
      </c>
      <c r="Q9" s="15">
        <f>IF(D9="","",IF(N9="",DATADATE,N9)-D9)</f>
        <v/>
      </c>
      <c r="R9" s="15">
        <f>IF(OR(P9="",N9&lt;&gt;""),"",IF(DATADATE&gt;P9,"OVERDUE",""))</f>
        <v/>
      </c>
      <c r="S9" s="16" t="n"/>
      <c r="T9" s="16" t="n"/>
    </row>
    <row r="10">
      <c r="A10" s="15">
        <f>IF(C10="","",PROJ&amp;"-"&amp;"SI"&amp;"-"&amp;B10&amp;"-"&amp;TEXT(C10,"0000"))</f>
        <v/>
      </c>
      <c r="B10" s="16" t="n"/>
      <c r="C10" s="16" t="n"/>
      <c r="D10" s="17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17" t="n"/>
      <c r="O10" s="16" t="n"/>
      <c r="P10" s="18">
        <f>IF(D10="","",_xlfn.WORKDAY.INTL(D10,TA_SI,WEEKEND,HOL))</f>
        <v/>
      </c>
      <c r="Q10" s="15">
        <f>IF(D10="","",IF(N10="",DATADATE,N10)-D10)</f>
        <v/>
      </c>
      <c r="R10" s="15">
        <f>IF(OR(P10="",N10&lt;&gt;""),"",IF(DATADATE&gt;P10,"OVERDUE",""))</f>
        <v/>
      </c>
      <c r="S10" s="16" t="n"/>
      <c r="T10" s="16" t="n"/>
    </row>
    <row r="11">
      <c r="A11" s="15">
        <f>IF(C11="","",PROJ&amp;"-"&amp;"SI"&amp;"-"&amp;B11&amp;"-"&amp;TEXT(C11,"0000"))</f>
        <v/>
      </c>
      <c r="B11" s="16" t="n"/>
      <c r="C11" s="16" t="n"/>
      <c r="D11" s="17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7" t="n"/>
      <c r="O11" s="16" t="n"/>
      <c r="P11" s="18">
        <f>IF(D11="","",_xlfn.WORKDAY.INTL(D11,TA_SI,WEEKEND,HOL))</f>
        <v/>
      </c>
      <c r="Q11" s="15">
        <f>IF(D11="","",IF(N11="",DATADATE,N11)-D11)</f>
        <v/>
      </c>
      <c r="R11" s="15">
        <f>IF(OR(P11="",N11&lt;&gt;""),"",IF(DATADATE&gt;P11,"OVERDUE",""))</f>
        <v/>
      </c>
      <c r="S11" s="16" t="n"/>
      <c r="T11" s="16" t="n"/>
    </row>
    <row r="12">
      <c r="A12" s="15">
        <f>IF(C12="","",PROJ&amp;"-"&amp;"SI"&amp;"-"&amp;B12&amp;"-"&amp;TEXT(C12,"0000"))</f>
        <v/>
      </c>
      <c r="B12" s="16" t="n"/>
      <c r="C12" s="16" t="n"/>
      <c r="D12" s="17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7" t="n"/>
      <c r="O12" s="16" t="n"/>
      <c r="P12" s="18">
        <f>IF(D12="","",_xlfn.WORKDAY.INTL(D12,TA_SI,WEEKEND,HOL))</f>
        <v/>
      </c>
      <c r="Q12" s="15">
        <f>IF(D12="","",IF(N12="",DATADATE,N12)-D12)</f>
        <v/>
      </c>
      <c r="R12" s="15">
        <f>IF(OR(P12="",N12&lt;&gt;""),"",IF(DATADATE&gt;P12,"OVERDUE",""))</f>
        <v/>
      </c>
      <c r="S12" s="16" t="n"/>
      <c r="T12" s="16" t="n"/>
    </row>
    <row r="13">
      <c r="A13" s="15">
        <f>IF(C13="","",PROJ&amp;"-"&amp;"SI"&amp;"-"&amp;B13&amp;"-"&amp;TEXT(C13,"0000"))</f>
        <v/>
      </c>
      <c r="B13" s="16" t="n"/>
      <c r="C13" s="16" t="n"/>
      <c r="D13" s="17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7" t="n"/>
      <c r="O13" s="16" t="n"/>
      <c r="P13" s="18">
        <f>IF(D13="","",_xlfn.WORKDAY.INTL(D13,TA_SI,WEEKEND,HOL))</f>
        <v/>
      </c>
      <c r="Q13" s="15">
        <f>IF(D13="","",IF(N13="",DATADATE,N13)-D13)</f>
        <v/>
      </c>
      <c r="R13" s="15">
        <f>IF(OR(P13="",N13&lt;&gt;""),"",IF(DATADATE&gt;P13,"OVERDUE",""))</f>
        <v/>
      </c>
      <c r="S13" s="16" t="n"/>
      <c r="T13" s="16" t="n"/>
    </row>
    <row r="14">
      <c r="A14" s="15">
        <f>IF(C14="","",PROJ&amp;"-"&amp;"SI"&amp;"-"&amp;B14&amp;"-"&amp;TEXT(C14,"0000"))</f>
        <v/>
      </c>
      <c r="B14" s="16" t="n"/>
      <c r="C14" s="16" t="n"/>
      <c r="D14" s="17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7" t="n"/>
      <c r="O14" s="16" t="n"/>
      <c r="P14" s="18">
        <f>IF(D14="","",_xlfn.WORKDAY.INTL(D14,TA_SI,WEEKEND,HOL))</f>
        <v/>
      </c>
      <c r="Q14" s="15">
        <f>IF(D14="","",IF(N14="",DATADATE,N14)-D14)</f>
        <v/>
      </c>
      <c r="R14" s="15">
        <f>IF(OR(P14="",N14&lt;&gt;""),"",IF(DATADATE&gt;P14,"OVERDUE",""))</f>
        <v/>
      </c>
      <c r="S14" s="16" t="n"/>
      <c r="T14" s="16" t="n"/>
    </row>
    <row r="15">
      <c r="A15" s="15">
        <f>IF(C15="","",PROJ&amp;"-"&amp;"SI"&amp;"-"&amp;B15&amp;"-"&amp;TEXT(C15,"0000"))</f>
        <v/>
      </c>
      <c r="B15" s="16" t="n"/>
      <c r="C15" s="16" t="n"/>
      <c r="D15" s="17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7" t="n"/>
      <c r="O15" s="16" t="n"/>
      <c r="P15" s="18">
        <f>IF(D15="","",_xlfn.WORKDAY.INTL(D15,TA_SI,WEEKEND,HOL))</f>
        <v/>
      </c>
      <c r="Q15" s="15">
        <f>IF(D15="","",IF(N15="",DATADATE,N15)-D15)</f>
        <v/>
      </c>
      <c r="R15" s="15">
        <f>IF(OR(P15="",N15&lt;&gt;""),"",IF(DATADATE&gt;P15,"OVERDUE",""))</f>
        <v/>
      </c>
      <c r="S15" s="16" t="n"/>
      <c r="T15" s="16" t="n"/>
    </row>
    <row r="16">
      <c r="A16" s="15">
        <f>IF(C16="","",PROJ&amp;"-"&amp;"SI"&amp;"-"&amp;B16&amp;"-"&amp;TEXT(C16,"0000"))</f>
        <v/>
      </c>
      <c r="B16" s="16" t="n"/>
      <c r="C16" s="16" t="n"/>
      <c r="D16" s="17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7" t="n"/>
      <c r="O16" s="16" t="n"/>
      <c r="P16" s="18">
        <f>IF(D16="","",_xlfn.WORKDAY.INTL(D16,TA_SI,WEEKEND,HOL))</f>
        <v/>
      </c>
      <c r="Q16" s="15">
        <f>IF(D16="","",IF(N16="",DATADATE,N16)-D16)</f>
        <v/>
      </c>
      <c r="R16" s="15">
        <f>IF(OR(P16="",N16&lt;&gt;""),"",IF(DATADATE&gt;P16,"OVERDUE",""))</f>
        <v/>
      </c>
      <c r="S16" s="16" t="n"/>
      <c r="T16" s="16" t="n"/>
    </row>
    <row r="17">
      <c r="A17" s="15">
        <f>IF(C17="","",PROJ&amp;"-"&amp;"SI"&amp;"-"&amp;B17&amp;"-"&amp;TEXT(C17,"0000"))</f>
        <v/>
      </c>
      <c r="B17" s="16" t="n"/>
      <c r="C17" s="16" t="n"/>
      <c r="D17" s="17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7" t="n"/>
      <c r="O17" s="16" t="n"/>
      <c r="P17" s="18">
        <f>IF(D17="","",_xlfn.WORKDAY.INTL(D17,TA_SI,WEEKEND,HOL))</f>
        <v/>
      </c>
      <c r="Q17" s="15">
        <f>IF(D17="","",IF(N17="",DATADATE,N17)-D17)</f>
        <v/>
      </c>
      <c r="R17" s="15">
        <f>IF(OR(P17="",N17&lt;&gt;""),"",IF(DATADATE&gt;P17,"OVERDUE",""))</f>
        <v/>
      </c>
      <c r="S17" s="16" t="n"/>
      <c r="T17" s="16" t="n"/>
    </row>
    <row r="18">
      <c r="A18" s="15">
        <f>IF(C18="","",PROJ&amp;"-"&amp;"SI"&amp;"-"&amp;B18&amp;"-"&amp;TEXT(C18,"0000"))</f>
        <v/>
      </c>
      <c r="B18" s="16" t="n"/>
      <c r="C18" s="16" t="n"/>
      <c r="D18" s="17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7" t="n"/>
      <c r="O18" s="16" t="n"/>
      <c r="P18" s="18">
        <f>IF(D18="","",_xlfn.WORKDAY.INTL(D18,TA_SI,WEEKEND,HOL))</f>
        <v/>
      </c>
      <c r="Q18" s="15">
        <f>IF(D18="","",IF(N18="",DATADATE,N18)-D18)</f>
        <v/>
      </c>
      <c r="R18" s="15">
        <f>IF(OR(P18="",N18&lt;&gt;""),"",IF(DATADATE&gt;P18,"OVERDUE",""))</f>
        <v/>
      </c>
      <c r="S18" s="16" t="n"/>
      <c r="T18" s="16" t="n"/>
    </row>
    <row r="19">
      <c r="A19" s="15">
        <f>IF(C19="","",PROJ&amp;"-"&amp;"SI"&amp;"-"&amp;B19&amp;"-"&amp;TEXT(C19,"0000"))</f>
        <v/>
      </c>
      <c r="B19" s="16" t="n"/>
      <c r="C19" s="16" t="n"/>
      <c r="D19" s="17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7" t="n"/>
      <c r="O19" s="16" t="n"/>
      <c r="P19" s="18">
        <f>IF(D19="","",_xlfn.WORKDAY.INTL(D19,TA_SI,WEEKEND,HOL))</f>
        <v/>
      </c>
      <c r="Q19" s="15">
        <f>IF(D19="","",IF(N19="",DATADATE,N19)-D19)</f>
        <v/>
      </c>
      <c r="R19" s="15">
        <f>IF(OR(P19="",N19&lt;&gt;""),"",IF(DATADATE&gt;P19,"OVERDUE",""))</f>
        <v/>
      </c>
      <c r="S19" s="16" t="n"/>
      <c r="T19" s="16" t="n"/>
    </row>
    <row r="20">
      <c r="A20" s="15">
        <f>IF(C20="","",PROJ&amp;"-"&amp;"SI"&amp;"-"&amp;B20&amp;"-"&amp;TEXT(C20,"0000"))</f>
        <v/>
      </c>
      <c r="B20" s="16" t="n"/>
      <c r="C20" s="16" t="n"/>
      <c r="D20" s="17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7" t="n"/>
      <c r="O20" s="16" t="n"/>
      <c r="P20" s="18">
        <f>IF(D20="","",_xlfn.WORKDAY.INTL(D20,TA_SI,WEEKEND,HOL))</f>
        <v/>
      </c>
      <c r="Q20" s="15">
        <f>IF(D20="","",IF(N20="",DATADATE,N20)-D20)</f>
        <v/>
      </c>
      <c r="R20" s="15">
        <f>IF(OR(P20="",N20&lt;&gt;""),"",IF(DATADATE&gt;P20,"OVERDUE",""))</f>
        <v/>
      </c>
      <c r="S20" s="16" t="n"/>
      <c r="T20" s="16" t="n"/>
    </row>
    <row r="21">
      <c r="A21" s="15">
        <f>IF(C21="","",PROJ&amp;"-"&amp;"SI"&amp;"-"&amp;B21&amp;"-"&amp;TEXT(C21,"0000"))</f>
        <v/>
      </c>
      <c r="B21" s="16" t="n"/>
      <c r="C21" s="16" t="n"/>
      <c r="D21" s="17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7" t="n"/>
      <c r="O21" s="16" t="n"/>
      <c r="P21" s="18">
        <f>IF(D21="","",_xlfn.WORKDAY.INTL(D21,TA_SI,WEEKEND,HOL))</f>
        <v/>
      </c>
      <c r="Q21" s="15">
        <f>IF(D21="","",IF(N21="",DATADATE,N21)-D21)</f>
        <v/>
      </c>
      <c r="R21" s="15">
        <f>IF(OR(P21="",N21&lt;&gt;""),"",IF(DATADATE&gt;P21,"OVERDUE",""))</f>
        <v/>
      </c>
      <c r="S21" s="16" t="n"/>
      <c r="T21" s="16" t="n"/>
    </row>
    <row r="22">
      <c r="A22" s="15">
        <f>IF(C22="","",PROJ&amp;"-"&amp;"SI"&amp;"-"&amp;B22&amp;"-"&amp;TEXT(C22,"0000"))</f>
        <v/>
      </c>
      <c r="B22" s="16" t="n"/>
      <c r="C22" s="16" t="n"/>
      <c r="D22" s="17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7" t="n"/>
      <c r="O22" s="16" t="n"/>
      <c r="P22" s="18">
        <f>IF(D22="","",_xlfn.WORKDAY.INTL(D22,TA_SI,WEEKEND,HOL))</f>
        <v/>
      </c>
      <c r="Q22" s="15">
        <f>IF(D22="","",IF(N22="",DATADATE,N22)-D22)</f>
        <v/>
      </c>
      <c r="R22" s="15">
        <f>IF(OR(P22="",N22&lt;&gt;""),"",IF(DATADATE&gt;P22,"OVERDUE",""))</f>
        <v/>
      </c>
      <c r="S22" s="16" t="n"/>
      <c r="T22" s="16" t="n"/>
    </row>
    <row r="23">
      <c r="A23" s="15">
        <f>IF(C23="","",PROJ&amp;"-"&amp;"SI"&amp;"-"&amp;B23&amp;"-"&amp;TEXT(C23,"0000"))</f>
        <v/>
      </c>
      <c r="B23" s="16" t="n"/>
      <c r="C23" s="16" t="n"/>
      <c r="D23" s="17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7" t="n"/>
      <c r="O23" s="16" t="n"/>
      <c r="P23" s="18">
        <f>IF(D23="","",_xlfn.WORKDAY.INTL(D23,TA_SI,WEEKEND,HOL))</f>
        <v/>
      </c>
      <c r="Q23" s="15">
        <f>IF(D23="","",IF(N23="",DATADATE,N23)-D23)</f>
        <v/>
      </c>
      <c r="R23" s="15">
        <f>IF(OR(P23="",N23&lt;&gt;""),"",IF(DATADATE&gt;P23,"OVERDUE",""))</f>
        <v/>
      </c>
      <c r="S23" s="16" t="n"/>
      <c r="T23" s="16" t="n"/>
    </row>
    <row r="24">
      <c r="A24" s="15">
        <f>IF(C24="","",PROJ&amp;"-"&amp;"SI"&amp;"-"&amp;B24&amp;"-"&amp;TEXT(C24,"0000"))</f>
        <v/>
      </c>
      <c r="B24" s="16" t="n"/>
      <c r="C24" s="16" t="n"/>
      <c r="D24" s="17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6" t="n"/>
      <c r="N24" s="17" t="n"/>
      <c r="O24" s="16" t="n"/>
      <c r="P24" s="18">
        <f>IF(D24="","",_xlfn.WORKDAY.INTL(D24,TA_SI,WEEKEND,HOL))</f>
        <v/>
      </c>
      <c r="Q24" s="15">
        <f>IF(D24="","",IF(N24="",DATADATE,N24)-D24)</f>
        <v/>
      </c>
      <c r="R24" s="15">
        <f>IF(OR(P24="",N24&lt;&gt;""),"",IF(DATADATE&gt;P24,"OVERDUE",""))</f>
        <v/>
      </c>
      <c r="S24" s="16" t="n"/>
      <c r="T24" s="16" t="n"/>
    </row>
    <row r="25">
      <c r="A25" s="15">
        <f>IF(C25="","",PROJ&amp;"-"&amp;"SI"&amp;"-"&amp;B25&amp;"-"&amp;TEXT(C25,"0000"))</f>
        <v/>
      </c>
      <c r="B25" s="16" t="n"/>
      <c r="C25" s="16" t="n"/>
      <c r="D25" s="17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6" t="n"/>
      <c r="N25" s="17" t="n"/>
      <c r="O25" s="16" t="n"/>
      <c r="P25" s="18">
        <f>IF(D25="","",_xlfn.WORKDAY.INTL(D25,TA_SI,WEEKEND,HOL))</f>
        <v/>
      </c>
      <c r="Q25" s="15">
        <f>IF(D25="","",IF(N25="",DATADATE,N25)-D25)</f>
        <v/>
      </c>
      <c r="R25" s="15">
        <f>IF(OR(P25="",N25&lt;&gt;""),"",IF(DATADATE&gt;P25,"OVERDUE",""))</f>
        <v/>
      </c>
      <c r="S25" s="16" t="n"/>
      <c r="T25" s="16" t="n"/>
    </row>
    <row r="26">
      <c r="A26" s="15">
        <f>IF(C26="","",PROJ&amp;"-"&amp;"SI"&amp;"-"&amp;B26&amp;"-"&amp;TEXT(C26,"0000"))</f>
        <v/>
      </c>
      <c r="B26" s="16" t="n"/>
      <c r="C26" s="16" t="n"/>
      <c r="D26" s="17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6" t="n"/>
      <c r="N26" s="17" t="n"/>
      <c r="O26" s="16" t="n"/>
      <c r="P26" s="18">
        <f>IF(D26="","",_xlfn.WORKDAY.INTL(D26,TA_SI,WEEKEND,HOL))</f>
        <v/>
      </c>
      <c r="Q26" s="15">
        <f>IF(D26="","",IF(N26="",DATADATE,N26)-D26)</f>
        <v/>
      </c>
      <c r="R26" s="15">
        <f>IF(OR(P26="",N26&lt;&gt;""),"",IF(DATADATE&gt;P26,"OVERDUE",""))</f>
        <v/>
      </c>
      <c r="S26" s="16" t="n"/>
      <c r="T26" s="16" t="n"/>
    </row>
    <row r="27">
      <c r="A27" s="15">
        <f>IF(C27="","",PROJ&amp;"-"&amp;"SI"&amp;"-"&amp;B27&amp;"-"&amp;TEXT(C27,"0000"))</f>
        <v/>
      </c>
      <c r="B27" s="16" t="n"/>
      <c r="C27" s="16" t="n"/>
      <c r="D27" s="17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6" t="n"/>
      <c r="N27" s="17" t="n"/>
      <c r="O27" s="16" t="n"/>
      <c r="P27" s="18">
        <f>IF(D27="","",_xlfn.WORKDAY.INTL(D27,TA_SI,WEEKEND,HOL))</f>
        <v/>
      </c>
      <c r="Q27" s="15">
        <f>IF(D27="","",IF(N27="",DATADATE,N27)-D27)</f>
        <v/>
      </c>
      <c r="R27" s="15">
        <f>IF(OR(P27="",N27&lt;&gt;""),"",IF(DATADATE&gt;P27,"OVERDUE",""))</f>
        <v/>
      </c>
      <c r="S27" s="16" t="n"/>
      <c r="T27" s="16" t="n"/>
    </row>
    <row r="28">
      <c r="A28" s="15">
        <f>IF(C28="","",PROJ&amp;"-"&amp;"SI"&amp;"-"&amp;B28&amp;"-"&amp;TEXT(C28,"0000"))</f>
        <v/>
      </c>
      <c r="B28" s="16" t="n"/>
      <c r="C28" s="16" t="n"/>
      <c r="D28" s="17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7" t="n"/>
      <c r="O28" s="16" t="n"/>
      <c r="P28" s="18">
        <f>IF(D28="","",_xlfn.WORKDAY.INTL(D28,TA_SI,WEEKEND,HOL))</f>
        <v/>
      </c>
      <c r="Q28" s="15">
        <f>IF(D28="","",IF(N28="",DATADATE,N28)-D28)</f>
        <v/>
      </c>
      <c r="R28" s="15">
        <f>IF(OR(P28="",N28&lt;&gt;""),"",IF(DATADATE&gt;P28,"OVERDUE",""))</f>
        <v/>
      </c>
      <c r="S28" s="16" t="n"/>
      <c r="T28" s="16" t="n"/>
    </row>
    <row r="29">
      <c r="A29" s="15">
        <f>IF(C29="","",PROJ&amp;"-"&amp;"SI"&amp;"-"&amp;B29&amp;"-"&amp;TEXT(C29,"0000"))</f>
        <v/>
      </c>
      <c r="B29" s="16" t="n"/>
      <c r="C29" s="16" t="n"/>
      <c r="D29" s="17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6" t="n"/>
      <c r="N29" s="17" t="n"/>
      <c r="O29" s="16" t="n"/>
      <c r="P29" s="18">
        <f>IF(D29="","",_xlfn.WORKDAY.INTL(D29,TA_SI,WEEKEND,HOL))</f>
        <v/>
      </c>
      <c r="Q29" s="15">
        <f>IF(D29="","",IF(N29="",DATADATE,N29)-D29)</f>
        <v/>
      </c>
      <c r="R29" s="15">
        <f>IF(OR(P29="",N29&lt;&gt;""),"",IF(DATADATE&gt;P29,"OVERDUE",""))</f>
        <v/>
      </c>
      <c r="S29" s="16" t="n"/>
      <c r="T29" s="16" t="n"/>
    </row>
    <row r="30">
      <c r="A30" s="15">
        <f>IF(C30="","",PROJ&amp;"-"&amp;"SI"&amp;"-"&amp;B30&amp;"-"&amp;TEXT(C30,"0000"))</f>
        <v/>
      </c>
      <c r="B30" s="16" t="n"/>
      <c r="C30" s="16" t="n"/>
      <c r="D30" s="17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7" t="n"/>
      <c r="O30" s="16" t="n"/>
      <c r="P30" s="18">
        <f>IF(D30="","",_xlfn.WORKDAY.INTL(D30,TA_SI,WEEKEND,HOL))</f>
        <v/>
      </c>
      <c r="Q30" s="15">
        <f>IF(D30="","",IF(N30="",DATADATE,N30)-D30)</f>
        <v/>
      </c>
      <c r="R30" s="15">
        <f>IF(OR(P30="",N30&lt;&gt;""),"",IF(DATADATE&gt;P30,"OVERDUE",""))</f>
        <v/>
      </c>
      <c r="S30" s="16" t="n"/>
      <c r="T30" s="16" t="n"/>
    </row>
    <row r="31">
      <c r="A31" s="15">
        <f>IF(C31="","",PROJ&amp;"-"&amp;"SI"&amp;"-"&amp;B31&amp;"-"&amp;TEXT(C31,"0000"))</f>
        <v/>
      </c>
      <c r="B31" s="16" t="n"/>
      <c r="C31" s="16" t="n"/>
      <c r="D31" s="17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7" t="n"/>
      <c r="O31" s="16" t="n"/>
      <c r="P31" s="18">
        <f>IF(D31="","",_xlfn.WORKDAY.INTL(D31,TA_SI,WEEKEND,HOL))</f>
        <v/>
      </c>
      <c r="Q31" s="15">
        <f>IF(D31="","",IF(N31="",DATADATE,N31)-D31)</f>
        <v/>
      </c>
      <c r="R31" s="15">
        <f>IF(OR(P31="",N31&lt;&gt;""),"",IF(DATADATE&gt;P31,"OVERDUE",""))</f>
        <v/>
      </c>
      <c r="S31" s="16" t="n"/>
      <c r="T31" s="16" t="n"/>
    </row>
    <row r="32">
      <c r="A32" s="15">
        <f>IF(C32="","",PROJ&amp;"-"&amp;"SI"&amp;"-"&amp;B32&amp;"-"&amp;TEXT(C32,"0000"))</f>
        <v/>
      </c>
      <c r="B32" s="16" t="n"/>
      <c r="C32" s="16" t="n"/>
      <c r="D32" s="17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7" t="n"/>
      <c r="O32" s="16" t="n"/>
      <c r="P32" s="18">
        <f>IF(D32="","",_xlfn.WORKDAY.INTL(D32,TA_SI,WEEKEND,HOL))</f>
        <v/>
      </c>
      <c r="Q32" s="15">
        <f>IF(D32="","",IF(N32="",DATADATE,N32)-D32)</f>
        <v/>
      </c>
      <c r="R32" s="15">
        <f>IF(OR(P32="",N32&lt;&gt;""),"",IF(DATADATE&gt;P32,"OVERDUE",""))</f>
        <v/>
      </c>
      <c r="S32" s="16" t="n"/>
      <c r="T32" s="16" t="n"/>
    </row>
    <row r="33">
      <c r="A33" s="15">
        <f>IF(C33="","",PROJ&amp;"-"&amp;"SI"&amp;"-"&amp;B33&amp;"-"&amp;TEXT(C33,"0000"))</f>
        <v/>
      </c>
      <c r="B33" s="16" t="n"/>
      <c r="C33" s="16" t="n"/>
      <c r="D33" s="17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7" t="n"/>
      <c r="O33" s="16" t="n"/>
      <c r="P33" s="18">
        <f>IF(D33="","",_xlfn.WORKDAY.INTL(D33,TA_SI,WEEKEND,HOL))</f>
        <v/>
      </c>
      <c r="Q33" s="15">
        <f>IF(D33="","",IF(N33="",DATADATE,N33)-D33)</f>
        <v/>
      </c>
      <c r="R33" s="15">
        <f>IF(OR(P33="",N33&lt;&gt;""),"",IF(DATADATE&gt;P33,"OVERDUE",""))</f>
        <v/>
      </c>
      <c r="S33" s="16" t="n"/>
      <c r="T33" s="16" t="n"/>
    </row>
    <row r="34">
      <c r="A34" s="15">
        <f>IF(C34="","",PROJ&amp;"-"&amp;"SI"&amp;"-"&amp;B34&amp;"-"&amp;TEXT(C34,"0000"))</f>
        <v/>
      </c>
      <c r="B34" s="16" t="n"/>
      <c r="C34" s="16" t="n"/>
      <c r="D34" s="17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7" t="n"/>
      <c r="O34" s="16" t="n"/>
      <c r="P34" s="18">
        <f>IF(D34="","",_xlfn.WORKDAY.INTL(D34,TA_SI,WEEKEND,HOL))</f>
        <v/>
      </c>
      <c r="Q34" s="15">
        <f>IF(D34="","",IF(N34="",DATADATE,N34)-D34)</f>
        <v/>
      </c>
      <c r="R34" s="15">
        <f>IF(OR(P34="",N34&lt;&gt;""),"",IF(DATADATE&gt;P34,"OVERDUE",""))</f>
        <v/>
      </c>
      <c r="S34" s="16" t="n"/>
      <c r="T34" s="16" t="n"/>
    </row>
    <row r="35">
      <c r="A35" s="15">
        <f>IF(C35="","",PROJ&amp;"-"&amp;"SI"&amp;"-"&amp;B35&amp;"-"&amp;TEXT(C35,"0000"))</f>
        <v/>
      </c>
      <c r="B35" s="16" t="n"/>
      <c r="C35" s="16" t="n"/>
      <c r="D35" s="17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6" t="n"/>
      <c r="N35" s="17" t="n"/>
      <c r="O35" s="16" t="n"/>
      <c r="P35" s="18">
        <f>IF(D35="","",_xlfn.WORKDAY.INTL(D35,TA_SI,WEEKEND,HOL))</f>
        <v/>
      </c>
      <c r="Q35" s="15">
        <f>IF(D35="","",IF(N35="",DATADATE,N35)-D35)</f>
        <v/>
      </c>
      <c r="R35" s="15">
        <f>IF(OR(P35="",N35&lt;&gt;""),"",IF(DATADATE&gt;P35,"OVERDUE",""))</f>
        <v/>
      </c>
      <c r="S35" s="16" t="n"/>
      <c r="T35" s="16" t="n"/>
    </row>
    <row r="36">
      <c r="A36" s="15">
        <f>IF(C36="","",PROJ&amp;"-"&amp;"SI"&amp;"-"&amp;B36&amp;"-"&amp;TEXT(C36,"0000"))</f>
        <v/>
      </c>
      <c r="B36" s="16" t="n"/>
      <c r="C36" s="16" t="n"/>
      <c r="D36" s="17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6" t="n"/>
      <c r="N36" s="17" t="n"/>
      <c r="O36" s="16" t="n"/>
      <c r="P36" s="18">
        <f>IF(D36="","",_xlfn.WORKDAY.INTL(D36,TA_SI,WEEKEND,HOL))</f>
        <v/>
      </c>
      <c r="Q36" s="15">
        <f>IF(D36="","",IF(N36="",DATADATE,N36)-D36)</f>
        <v/>
      </c>
      <c r="R36" s="15">
        <f>IF(OR(P36="",N36&lt;&gt;""),"",IF(DATADATE&gt;P36,"OVERDUE",""))</f>
        <v/>
      </c>
      <c r="S36" s="16" t="n"/>
      <c r="T36" s="16" t="n"/>
    </row>
    <row r="37">
      <c r="A37" s="15">
        <f>IF(C37="","",PROJ&amp;"-"&amp;"SI"&amp;"-"&amp;B37&amp;"-"&amp;TEXT(C37,"0000"))</f>
        <v/>
      </c>
      <c r="B37" s="16" t="n"/>
      <c r="C37" s="16" t="n"/>
      <c r="D37" s="17" t="n"/>
      <c r="E37" s="16" t="n"/>
      <c r="F37" s="16" t="n"/>
      <c r="G37" s="16" t="n"/>
      <c r="H37" s="16" t="n"/>
      <c r="I37" s="16" t="n"/>
      <c r="J37" s="16" t="n"/>
      <c r="K37" s="16" t="n"/>
      <c r="L37" s="16" t="n"/>
      <c r="M37" s="16" t="n"/>
      <c r="N37" s="17" t="n"/>
      <c r="O37" s="16" t="n"/>
      <c r="P37" s="18">
        <f>IF(D37="","",_xlfn.WORKDAY.INTL(D37,TA_SI,WEEKEND,HOL))</f>
        <v/>
      </c>
      <c r="Q37" s="15">
        <f>IF(D37="","",IF(N37="",DATADATE,N37)-D37)</f>
        <v/>
      </c>
      <c r="R37" s="15">
        <f>IF(OR(P37="",N37&lt;&gt;""),"",IF(DATADATE&gt;P37,"OVERDUE",""))</f>
        <v/>
      </c>
      <c r="S37" s="16" t="n"/>
      <c r="T37" s="16" t="n"/>
    </row>
    <row r="38">
      <c r="A38" s="15">
        <f>IF(C38="","",PROJ&amp;"-"&amp;"SI"&amp;"-"&amp;B38&amp;"-"&amp;TEXT(C38,"0000"))</f>
        <v/>
      </c>
      <c r="B38" s="16" t="n"/>
      <c r="C38" s="16" t="n"/>
      <c r="D38" s="17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7" t="n"/>
      <c r="O38" s="16" t="n"/>
      <c r="P38" s="18">
        <f>IF(D38="","",_xlfn.WORKDAY.INTL(D38,TA_SI,WEEKEND,HOL))</f>
        <v/>
      </c>
      <c r="Q38" s="15">
        <f>IF(D38="","",IF(N38="",DATADATE,N38)-D38)</f>
        <v/>
      </c>
      <c r="R38" s="15">
        <f>IF(OR(P38="",N38&lt;&gt;""),"",IF(DATADATE&gt;P38,"OVERDUE",""))</f>
        <v/>
      </c>
      <c r="S38" s="16" t="n"/>
      <c r="T38" s="16" t="n"/>
    </row>
    <row r="39">
      <c r="A39" s="15">
        <f>IF(C39="","",PROJ&amp;"-"&amp;"SI"&amp;"-"&amp;B39&amp;"-"&amp;TEXT(C39,"0000"))</f>
        <v/>
      </c>
      <c r="B39" s="16" t="n"/>
      <c r="C39" s="16" t="n"/>
      <c r="D39" s="17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7" t="n"/>
      <c r="O39" s="16" t="n"/>
      <c r="P39" s="18">
        <f>IF(D39="","",_xlfn.WORKDAY.INTL(D39,TA_SI,WEEKEND,HOL))</f>
        <v/>
      </c>
      <c r="Q39" s="15">
        <f>IF(D39="","",IF(N39="",DATADATE,N39)-D39)</f>
        <v/>
      </c>
      <c r="R39" s="15">
        <f>IF(OR(P39="",N39&lt;&gt;""),"",IF(DATADATE&gt;P39,"OVERDUE",""))</f>
        <v/>
      </c>
      <c r="S39" s="16" t="n"/>
      <c r="T39" s="16" t="n"/>
    </row>
    <row r="40">
      <c r="A40" s="15">
        <f>IF(C40="","",PROJ&amp;"-"&amp;"SI"&amp;"-"&amp;B40&amp;"-"&amp;TEXT(C40,"0000"))</f>
        <v/>
      </c>
      <c r="B40" s="16" t="n"/>
      <c r="C40" s="16" t="n"/>
      <c r="D40" s="17" t="n"/>
      <c r="E40" s="16" t="n"/>
      <c r="F40" s="16" t="n"/>
      <c r="G40" s="16" t="n"/>
      <c r="H40" s="16" t="n"/>
      <c r="I40" s="16" t="n"/>
      <c r="J40" s="16" t="n"/>
      <c r="K40" s="16" t="n"/>
      <c r="L40" s="16" t="n"/>
      <c r="M40" s="16" t="n"/>
      <c r="N40" s="17" t="n"/>
      <c r="O40" s="16" t="n"/>
      <c r="P40" s="18">
        <f>IF(D40="","",_xlfn.WORKDAY.INTL(D40,TA_SI,WEEKEND,HOL))</f>
        <v/>
      </c>
      <c r="Q40" s="15">
        <f>IF(D40="","",IF(N40="",DATADATE,N40)-D40)</f>
        <v/>
      </c>
      <c r="R40" s="15">
        <f>IF(OR(P40="",N40&lt;&gt;""),"",IF(DATADATE&gt;P40,"OVERDUE",""))</f>
        <v/>
      </c>
      <c r="S40" s="16" t="n"/>
      <c r="T40" s="16" t="n"/>
    </row>
    <row r="41">
      <c r="A41" s="15">
        <f>IF(C41="","",PROJ&amp;"-"&amp;"SI"&amp;"-"&amp;B41&amp;"-"&amp;TEXT(C41,"0000"))</f>
        <v/>
      </c>
      <c r="B41" s="16" t="n"/>
      <c r="C41" s="16" t="n"/>
      <c r="D41" s="17" t="n"/>
      <c r="E41" s="16" t="n"/>
      <c r="F41" s="16" t="n"/>
      <c r="G41" s="16" t="n"/>
      <c r="H41" s="16" t="n"/>
      <c r="I41" s="16" t="n"/>
      <c r="J41" s="16" t="n"/>
      <c r="K41" s="16" t="n"/>
      <c r="L41" s="16" t="n"/>
      <c r="M41" s="16" t="n"/>
      <c r="N41" s="17" t="n"/>
      <c r="O41" s="16" t="n"/>
      <c r="P41" s="18">
        <f>IF(D41="","",_xlfn.WORKDAY.INTL(D41,TA_SI,WEEKEND,HOL))</f>
        <v/>
      </c>
      <c r="Q41" s="15">
        <f>IF(D41="","",IF(N41="",DATADATE,N41)-D41)</f>
        <v/>
      </c>
      <c r="R41" s="15">
        <f>IF(OR(P41="",N41&lt;&gt;""),"",IF(DATADATE&gt;P41,"OVERDUE",""))</f>
        <v/>
      </c>
      <c r="S41" s="16" t="n"/>
      <c r="T41" s="16" t="n"/>
    </row>
    <row r="42">
      <c r="A42" s="15">
        <f>IF(C42="","",PROJ&amp;"-"&amp;"SI"&amp;"-"&amp;B42&amp;"-"&amp;TEXT(C42,"0000"))</f>
        <v/>
      </c>
      <c r="B42" s="16" t="n"/>
      <c r="C42" s="16" t="n"/>
      <c r="D42" s="17" t="n"/>
      <c r="E42" s="16" t="n"/>
      <c r="F42" s="16" t="n"/>
      <c r="G42" s="16" t="n"/>
      <c r="H42" s="16" t="n"/>
      <c r="I42" s="16" t="n"/>
      <c r="J42" s="16" t="n"/>
      <c r="K42" s="16" t="n"/>
      <c r="L42" s="16" t="n"/>
      <c r="M42" s="16" t="n"/>
      <c r="N42" s="17" t="n"/>
      <c r="O42" s="16" t="n"/>
      <c r="P42" s="18">
        <f>IF(D42="","",_xlfn.WORKDAY.INTL(D42,TA_SI,WEEKEND,HOL))</f>
        <v/>
      </c>
      <c r="Q42" s="15">
        <f>IF(D42="","",IF(N42="",DATADATE,N42)-D42)</f>
        <v/>
      </c>
      <c r="R42" s="15">
        <f>IF(OR(P42="",N42&lt;&gt;""),"",IF(DATADATE&gt;P42,"OVERDUE",""))</f>
        <v/>
      </c>
      <c r="S42" s="16" t="n"/>
      <c r="T42" s="16" t="n"/>
    </row>
    <row r="43">
      <c r="A43" s="15">
        <f>IF(C43="","",PROJ&amp;"-"&amp;"SI"&amp;"-"&amp;B43&amp;"-"&amp;TEXT(C43,"0000"))</f>
        <v/>
      </c>
      <c r="B43" s="16" t="n"/>
      <c r="C43" s="16" t="n"/>
      <c r="D43" s="17" t="n"/>
      <c r="E43" s="16" t="n"/>
      <c r="F43" s="16" t="n"/>
      <c r="G43" s="16" t="n"/>
      <c r="H43" s="16" t="n"/>
      <c r="I43" s="16" t="n"/>
      <c r="J43" s="16" t="n"/>
      <c r="K43" s="16" t="n"/>
      <c r="L43" s="16" t="n"/>
      <c r="M43" s="16" t="n"/>
      <c r="N43" s="17" t="n"/>
      <c r="O43" s="16" t="n"/>
      <c r="P43" s="18">
        <f>IF(D43="","",_xlfn.WORKDAY.INTL(D43,TA_SI,WEEKEND,HOL))</f>
        <v/>
      </c>
      <c r="Q43" s="15">
        <f>IF(D43="","",IF(N43="",DATADATE,N43)-D43)</f>
        <v/>
      </c>
      <c r="R43" s="15">
        <f>IF(OR(P43="",N43&lt;&gt;""),"",IF(DATADATE&gt;P43,"OVERDUE",""))</f>
        <v/>
      </c>
      <c r="S43" s="16" t="n"/>
      <c r="T43" s="16" t="n"/>
    </row>
    <row r="44">
      <c r="A44" s="15">
        <f>IF(C44="","",PROJ&amp;"-"&amp;"SI"&amp;"-"&amp;B44&amp;"-"&amp;TEXT(C44,"0000"))</f>
        <v/>
      </c>
      <c r="B44" s="16" t="n"/>
      <c r="C44" s="16" t="n"/>
      <c r="D44" s="17" t="n"/>
      <c r="E44" s="16" t="n"/>
      <c r="F44" s="16" t="n"/>
      <c r="G44" s="16" t="n"/>
      <c r="H44" s="16" t="n"/>
      <c r="I44" s="16" t="n"/>
      <c r="J44" s="16" t="n"/>
      <c r="K44" s="16" t="n"/>
      <c r="L44" s="16" t="n"/>
      <c r="M44" s="16" t="n"/>
      <c r="N44" s="17" t="n"/>
      <c r="O44" s="16" t="n"/>
      <c r="P44" s="18">
        <f>IF(D44="","",_xlfn.WORKDAY.INTL(D44,TA_SI,WEEKEND,HOL))</f>
        <v/>
      </c>
      <c r="Q44" s="15">
        <f>IF(D44="","",IF(N44="",DATADATE,N44)-D44)</f>
        <v/>
      </c>
      <c r="R44" s="15">
        <f>IF(OR(P44="",N44&lt;&gt;""),"",IF(DATADATE&gt;P44,"OVERDUE",""))</f>
        <v/>
      </c>
      <c r="S44" s="16" t="n"/>
      <c r="T44" s="16" t="n"/>
    </row>
    <row r="45">
      <c r="A45" s="15">
        <f>IF(C45="","",PROJ&amp;"-"&amp;"SI"&amp;"-"&amp;B45&amp;"-"&amp;TEXT(C45,"0000"))</f>
        <v/>
      </c>
      <c r="B45" s="16" t="n"/>
      <c r="C45" s="16" t="n"/>
      <c r="D45" s="17" t="n"/>
      <c r="E45" s="16" t="n"/>
      <c r="F45" s="16" t="n"/>
      <c r="G45" s="16" t="n"/>
      <c r="H45" s="16" t="n"/>
      <c r="I45" s="16" t="n"/>
      <c r="J45" s="16" t="n"/>
      <c r="K45" s="16" t="n"/>
      <c r="L45" s="16" t="n"/>
      <c r="M45" s="16" t="n"/>
      <c r="N45" s="17" t="n"/>
      <c r="O45" s="16" t="n"/>
      <c r="P45" s="18">
        <f>IF(D45="","",_xlfn.WORKDAY.INTL(D45,TA_SI,WEEKEND,HOL))</f>
        <v/>
      </c>
      <c r="Q45" s="15">
        <f>IF(D45="","",IF(N45="",DATADATE,N45)-D45)</f>
        <v/>
      </c>
      <c r="R45" s="15">
        <f>IF(OR(P45="",N45&lt;&gt;""),"",IF(DATADATE&gt;P45,"OVERDUE",""))</f>
        <v/>
      </c>
      <c r="S45" s="16" t="n"/>
      <c r="T45" s="16" t="n"/>
    </row>
    <row r="46">
      <c r="A46" s="15">
        <f>IF(C46="","",PROJ&amp;"-"&amp;"SI"&amp;"-"&amp;B46&amp;"-"&amp;TEXT(C46,"0000"))</f>
        <v/>
      </c>
      <c r="B46" s="16" t="n"/>
      <c r="C46" s="16" t="n"/>
      <c r="D46" s="17" t="n"/>
      <c r="E46" s="16" t="n"/>
      <c r="F46" s="16" t="n"/>
      <c r="G46" s="16" t="n"/>
      <c r="H46" s="16" t="n"/>
      <c r="I46" s="16" t="n"/>
      <c r="J46" s="16" t="n"/>
      <c r="K46" s="16" t="n"/>
      <c r="L46" s="16" t="n"/>
      <c r="M46" s="16" t="n"/>
      <c r="N46" s="17" t="n"/>
      <c r="O46" s="16" t="n"/>
      <c r="P46" s="18">
        <f>IF(D46="","",_xlfn.WORKDAY.INTL(D46,TA_SI,WEEKEND,HOL))</f>
        <v/>
      </c>
      <c r="Q46" s="15">
        <f>IF(D46="","",IF(N46="",DATADATE,N46)-D46)</f>
        <v/>
      </c>
      <c r="R46" s="15">
        <f>IF(OR(P46="",N46&lt;&gt;""),"",IF(DATADATE&gt;P46,"OVERDUE",""))</f>
        <v/>
      </c>
      <c r="S46" s="16" t="n"/>
      <c r="T46" s="16" t="n"/>
    </row>
    <row r="47">
      <c r="A47" s="15">
        <f>IF(C47="","",PROJ&amp;"-"&amp;"SI"&amp;"-"&amp;B47&amp;"-"&amp;TEXT(C47,"0000"))</f>
        <v/>
      </c>
      <c r="B47" s="16" t="n"/>
      <c r="C47" s="16" t="n"/>
      <c r="D47" s="17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7" t="n"/>
      <c r="O47" s="16" t="n"/>
      <c r="P47" s="18">
        <f>IF(D47="","",_xlfn.WORKDAY.INTL(D47,TA_SI,WEEKEND,HOL))</f>
        <v/>
      </c>
      <c r="Q47" s="15">
        <f>IF(D47="","",IF(N47="",DATADATE,N47)-D47)</f>
        <v/>
      </c>
      <c r="R47" s="15">
        <f>IF(OR(P47="",N47&lt;&gt;""),"",IF(DATADATE&gt;P47,"OVERDUE",""))</f>
        <v/>
      </c>
      <c r="S47" s="16" t="n"/>
      <c r="T47" s="16" t="n"/>
    </row>
    <row r="48">
      <c r="A48" s="15">
        <f>IF(C48="","",PROJ&amp;"-"&amp;"SI"&amp;"-"&amp;B48&amp;"-"&amp;TEXT(C48,"0000"))</f>
        <v/>
      </c>
      <c r="B48" s="16" t="n"/>
      <c r="C48" s="16" t="n"/>
      <c r="D48" s="17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6" t="n"/>
      <c r="N48" s="17" t="n"/>
      <c r="O48" s="16" t="n"/>
      <c r="P48" s="18">
        <f>IF(D48="","",_xlfn.WORKDAY.INTL(D48,TA_SI,WEEKEND,HOL))</f>
        <v/>
      </c>
      <c r="Q48" s="15">
        <f>IF(D48="","",IF(N48="",DATADATE,N48)-D48)</f>
        <v/>
      </c>
      <c r="R48" s="15">
        <f>IF(OR(P48="",N48&lt;&gt;""),"",IF(DATADATE&gt;P48,"OVERDUE",""))</f>
        <v/>
      </c>
      <c r="S48" s="16" t="n"/>
      <c r="T48" s="16" t="n"/>
    </row>
    <row r="49">
      <c r="A49" s="15">
        <f>IF(C49="","",PROJ&amp;"-"&amp;"SI"&amp;"-"&amp;B49&amp;"-"&amp;TEXT(C49,"0000"))</f>
        <v/>
      </c>
      <c r="B49" s="16" t="n"/>
      <c r="C49" s="16" t="n"/>
      <c r="D49" s="17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7" t="n"/>
      <c r="O49" s="16" t="n"/>
      <c r="P49" s="18">
        <f>IF(D49="","",_xlfn.WORKDAY.INTL(D49,TA_SI,WEEKEND,HOL))</f>
        <v/>
      </c>
      <c r="Q49" s="15">
        <f>IF(D49="","",IF(N49="",DATADATE,N49)-D49)</f>
        <v/>
      </c>
      <c r="R49" s="15">
        <f>IF(OR(P49="",N49&lt;&gt;""),"",IF(DATADATE&gt;P49,"OVERDUE",""))</f>
        <v/>
      </c>
      <c r="S49" s="16" t="n"/>
      <c r="T49" s="16" t="n"/>
    </row>
    <row r="50">
      <c r="A50" s="15">
        <f>IF(C50="","",PROJ&amp;"-"&amp;"SI"&amp;"-"&amp;B50&amp;"-"&amp;TEXT(C50,"0000"))</f>
        <v/>
      </c>
      <c r="B50" s="16" t="n"/>
      <c r="C50" s="16" t="n"/>
      <c r="D50" s="17" t="n"/>
      <c r="E50" s="16" t="n"/>
      <c r="F50" s="16" t="n"/>
      <c r="G50" s="16" t="n"/>
      <c r="H50" s="16" t="n"/>
      <c r="I50" s="16" t="n"/>
      <c r="J50" s="16" t="n"/>
      <c r="K50" s="16" t="n"/>
      <c r="L50" s="16" t="n"/>
      <c r="M50" s="16" t="n"/>
      <c r="N50" s="17" t="n"/>
      <c r="O50" s="16" t="n"/>
      <c r="P50" s="18">
        <f>IF(D50="","",_xlfn.WORKDAY.INTL(D50,TA_SI,WEEKEND,HOL))</f>
        <v/>
      </c>
      <c r="Q50" s="15">
        <f>IF(D50="","",IF(N50="",DATADATE,N50)-D50)</f>
        <v/>
      </c>
      <c r="R50" s="15">
        <f>IF(OR(P50="",N50&lt;&gt;""),"",IF(DATADATE&gt;P50,"OVERDUE",""))</f>
        <v/>
      </c>
      <c r="S50" s="16" t="n"/>
      <c r="T50" s="16" t="n"/>
    </row>
    <row r="51">
      <c r="A51" s="15">
        <f>IF(C51="","",PROJ&amp;"-"&amp;"SI"&amp;"-"&amp;B51&amp;"-"&amp;TEXT(C51,"0000"))</f>
        <v/>
      </c>
      <c r="B51" s="16" t="n"/>
      <c r="C51" s="16" t="n"/>
      <c r="D51" s="17" t="n"/>
      <c r="E51" s="16" t="n"/>
      <c r="F51" s="16" t="n"/>
      <c r="G51" s="16" t="n"/>
      <c r="H51" s="16" t="n"/>
      <c r="I51" s="16" t="n"/>
      <c r="J51" s="16" t="n"/>
      <c r="K51" s="16" t="n"/>
      <c r="L51" s="16" t="n"/>
      <c r="M51" s="16" t="n"/>
      <c r="N51" s="17" t="n"/>
      <c r="O51" s="16" t="n"/>
      <c r="P51" s="18">
        <f>IF(D51="","",_xlfn.WORKDAY.INTL(D51,TA_SI,WEEKEND,HOL))</f>
        <v/>
      </c>
      <c r="Q51" s="15">
        <f>IF(D51="","",IF(N51="",DATADATE,N51)-D51)</f>
        <v/>
      </c>
      <c r="R51" s="15">
        <f>IF(OR(P51="",N51&lt;&gt;""),"",IF(DATADATE&gt;P51,"OVERDUE",""))</f>
        <v/>
      </c>
      <c r="S51" s="16" t="n"/>
      <c r="T51" s="16" t="n"/>
    </row>
    <row r="52">
      <c r="A52" s="15">
        <f>IF(C52="","",PROJ&amp;"-"&amp;"SI"&amp;"-"&amp;B52&amp;"-"&amp;TEXT(C52,"0000"))</f>
        <v/>
      </c>
      <c r="B52" s="16" t="n"/>
      <c r="C52" s="16" t="n"/>
      <c r="D52" s="17" t="n"/>
      <c r="E52" s="16" t="n"/>
      <c r="F52" s="16" t="n"/>
      <c r="G52" s="16" t="n"/>
      <c r="H52" s="16" t="n"/>
      <c r="I52" s="16" t="n"/>
      <c r="J52" s="16" t="n"/>
      <c r="K52" s="16" t="n"/>
      <c r="L52" s="16" t="n"/>
      <c r="M52" s="16" t="n"/>
      <c r="N52" s="17" t="n"/>
      <c r="O52" s="16" t="n"/>
      <c r="P52" s="18">
        <f>IF(D52="","",_xlfn.WORKDAY.INTL(D52,TA_SI,WEEKEND,HOL))</f>
        <v/>
      </c>
      <c r="Q52" s="15">
        <f>IF(D52="","",IF(N52="",DATADATE,N52)-D52)</f>
        <v/>
      </c>
      <c r="R52" s="15">
        <f>IF(OR(P52="",N52&lt;&gt;""),"",IF(DATADATE&gt;P52,"OVERDUE",""))</f>
        <v/>
      </c>
      <c r="S52" s="16" t="n"/>
      <c r="T52" s="16" t="n"/>
    </row>
    <row r="53">
      <c r="A53" s="15">
        <f>IF(C53="","",PROJ&amp;"-"&amp;"SI"&amp;"-"&amp;B53&amp;"-"&amp;TEXT(C53,"0000"))</f>
        <v/>
      </c>
      <c r="B53" s="16" t="n"/>
      <c r="C53" s="16" t="n"/>
      <c r="D53" s="17" t="n"/>
      <c r="E53" s="16" t="n"/>
      <c r="F53" s="16" t="n"/>
      <c r="G53" s="16" t="n"/>
      <c r="H53" s="16" t="n"/>
      <c r="I53" s="16" t="n"/>
      <c r="J53" s="16" t="n"/>
      <c r="K53" s="16" t="n"/>
      <c r="L53" s="16" t="n"/>
      <c r="M53" s="16" t="n"/>
      <c r="N53" s="17" t="n"/>
      <c r="O53" s="16" t="n"/>
      <c r="P53" s="18">
        <f>IF(D53="","",_xlfn.WORKDAY.INTL(D53,TA_SI,WEEKEND,HOL))</f>
        <v/>
      </c>
      <c r="Q53" s="15">
        <f>IF(D53="","",IF(N53="",DATADATE,N53)-D53)</f>
        <v/>
      </c>
      <c r="R53" s="15">
        <f>IF(OR(P53="",N53&lt;&gt;""),"",IF(DATADATE&gt;P53,"OVERDUE",""))</f>
        <v/>
      </c>
      <c r="S53" s="16" t="n"/>
      <c r="T53" s="16" t="n"/>
    </row>
    <row r="54">
      <c r="A54" s="15">
        <f>IF(C54="","",PROJ&amp;"-"&amp;"SI"&amp;"-"&amp;B54&amp;"-"&amp;TEXT(C54,"0000"))</f>
        <v/>
      </c>
      <c r="B54" s="16" t="n"/>
      <c r="C54" s="16" t="n"/>
      <c r="D54" s="17" t="n"/>
      <c r="E54" s="16" t="n"/>
      <c r="F54" s="16" t="n"/>
      <c r="G54" s="16" t="n"/>
      <c r="H54" s="16" t="n"/>
      <c r="I54" s="16" t="n"/>
      <c r="J54" s="16" t="n"/>
      <c r="K54" s="16" t="n"/>
      <c r="L54" s="16" t="n"/>
      <c r="M54" s="16" t="n"/>
      <c r="N54" s="17" t="n"/>
      <c r="O54" s="16" t="n"/>
      <c r="P54" s="18">
        <f>IF(D54="","",_xlfn.WORKDAY.INTL(D54,TA_SI,WEEKEND,HOL))</f>
        <v/>
      </c>
      <c r="Q54" s="15">
        <f>IF(D54="","",IF(N54="",DATADATE,N54)-D54)</f>
        <v/>
      </c>
      <c r="R54" s="15">
        <f>IF(OR(P54="",N54&lt;&gt;""),"",IF(DATADATE&gt;P54,"OVERDUE",""))</f>
        <v/>
      </c>
      <c r="S54" s="16" t="n"/>
      <c r="T54" s="16" t="n"/>
    </row>
    <row r="55">
      <c r="A55" s="15">
        <f>IF(C55="","",PROJ&amp;"-"&amp;"SI"&amp;"-"&amp;B55&amp;"-"&amp;TEXT(C55,"0000"))</f>
        <v/>
      </c>
      <c r="B55" s="16" t="n"/>
      <c r="C55" s="16" t="n"/>
      <c r="D55" s="17" t="n"/>
      <c r="E55" s="16" t="n"/>
      <c r="F55" s="16" t="n"/>
      <c r="G55" s="16" t="n"/>
      <c r="H55" s="16" t="n"/>
      <c r="I55" s="16" t="n"/>
      <c r="J55" s="16" t="n"/>
      <c r="K55" s="16" t="n"/>
      <c r="L55" s="16" t="n"/>
      <c r="M55" s="16" t="n"/>
      <c r="N55" s="17" t="n"/>
      <c r="O55" s="16" t="n"/>
      <c r="P55" s="18">
        <f>IF(D55="","",_xlfn.WORKDAY.INTL(D55,TA_SI,WEEKEND,HOL))</f>
        <v/>
      </c>
      <c r="Q55" s="15">
        <f>IF(D55="","",IF(N55="",DATADATE,N55)-D55)</f>
        <v/>
      </c>
      <c r="R55" s="15">
        <f>IF(OR(P55="",N55&lt;&gt;""),"",IF(DATADATE&gt;P55,"OVERDUE",""))</f>
        <v/>
      </c>
      <c r="S55" s="16" t="n"/>
      <c r="T55" s="16" t="n"/>
    </row>
    <row r="56">
      <c r="A56" s="15">
        <f>IF(C56="","",PROJ&amp;"-"&amp;"SI"&amp;"-"&amp;B56&amp;"-"&amp;TEXT(C56,"0000"))</f>
        <v/>
      </c>
      <c r="B56" s="16" t="n"/>
      <c r="C56" s="16" t="n"/>
      <c r="D56" s="17" t="n"/>
      <c r="E56" s="16" t="n"/>
      <c r="F56" s="16" t="n"/>
      <c r="G56" s="16" t="n"/>
      <c r="H56" s="16" t="n"/>
      <c r="I56" s="16" t="n"/>
      <c r="J56" s="16" t="n"/>
      <c r="K56" s="16" t="n"/>
      <c r="L56" s="16" t="n"/>
      <c r="M56" s="16" t="n"/>
      <c r="N56" s="17" t="n"/>
      <c r="O56" s="16" t="n"/>
      <c r="P56" s="18">
        <f>IF(D56="","",_xlfn.WORKDAY.INTL(D56,TA_SI,WEEKEND,HOL))</f>
        <v/>
      </c>
      <c r="Q56" s="15">
        <f>IF(D56="","",IF(N56="",DATADATE,N56)-D56)</f>
        <v/>
      </c>
      <c r="R56" s="15">
        <f>IF(OR(P56="",N56&lt;&gt;""),"",IF(DATADATE&gt;P56,"OVERDUE",""))</f>
        <v/>
      </c>
      <c r="S56" s="16" t="n"/>
      <c r="T56" s="16" t="n"/>
    </row>
    <row r="57">
      <c r="A57" s="15">
        <f>IF(C57="","",PROJ&amp;"-"&amp;"SI"&amp;"-"&amp;B57&amp;"-"&amp;TEXT(C57,"0000"))</f>
        <v/>
      </c>
      <c r="B57" s="16" t="n"/>
      <c r="C57" s="16" t="n"/>
      <c r="D57" s="17" t="n"/>
      <c r="E57" s="16" t="n"/>
      <c r="F57" s="16" t="n"/>
      <c r="G57" s="16" t="n"/>
      <c r="H57" s="16" t="n"/>
      <c r="I57" s="16" t="n"/>
      <c r="J57" s="16" t="n"/>
      <c r="K57" s="16" t="n"/>
      <c r="L57" s="16" t="n"/>
      <c r="M57" s="16" t="n"/>
      <c r="N57" s="17" t="n"/>
      <c r="O57" s="16" t="n"/>
      <c r="P57" s="18">
        <f>IF(D57="","",_xlfn.WORKDAY.INTL(D57,TA_SI,WEEKEND,HOL))</f>
        <v/>
      </c>
      <c r="Q57" s="15">
        <f>IF(D57="","",IF(N57="",DATADATE,N57)-D57)</f>
        <v/>
      </c>
      <c r="R57" s="15">
        <f>IF(OR(P57="",N57&lt;&gt;""),"",IF(DATADATE&gt;P57,"OVERDUE",""))</f>
        <v/>
      </c>
      <c r="S57" s="16" t="n"/>
      <c r="T57" s="16" t="n"/>
    </row>
    <row r="58">
      <c r="A58" s="15">
        <f>IF(C58="","",PROJ&amp;"-"&amp;"SI"&amp;"-"&amp;B58&amp;"-"&amp;TEXT(C58,"0000"))</f>
        <v/>
      </c>
      <c r="B58" s="16" t="n"/>
      <c r="C58" s="16" t="n"/>
      <c r="D58" s="17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6" t="n"/>
      <c r="N58" s="17" t="n"/>
      <c r="O58" s="16" t="n"/>
      <c r="P58" s="18">
        <f>IF(D58="","",_xlfn.WORKDAY.INTL(D58,TA_SI,WEEKEND,HOL))</f>
        <v/>
      </c>
      <c r="Q58" s="15">
        <f>IF(D58="","",IF(N58="",DATADATE,N58)-D58)</f>
        <v/>
      </c>
      <c r="R58" s="15">
        <f>IF(OR(P58="",N58&lt;&gt;""),"",IF(DATADATE&gt;P58,"OVERDUE",""))</f>
        <v/>
      </c>
      <c r="S58" s="16" t="n"/>
      <c r="T58" s="16" t="n"/>
    </row>
    <row r="59">
      <c r="A59" s="15">
        <f>IF(C59="","",PROJ&amp;"-"&amp;"SI"&amp;"-"&amp;B59&amp;"-"&amp;TEXT(C59,"0000"))</f>
        <v/>
      </c>
      <c r="B59" s="16" t="n"/>
      <c r="C59" s="16" t="n"/>
      <c r="D59" s="17" t="n"/>
      <c r="E59" s="16" t="n"/>
      <c r="F59" s="16" t="n"/>
      <c r="G59" s="16" t="n"/>
      <c r="H59" s="16" t="n"/>
      <c r="I59" s="16" t="n"/>
      <c r="J59" s="16" t="n"/>
      <c r="K59" s="16" t="n"/>
      <c r="L59" s="16" t="n"/>
      <c r="M59" s="16" t="n"/>
      <c r="N59" s="17" t="n"/>
      <c r="O59" s="16" t="n"/>
      <c r="P59" s="18">
        <f>IF(D59="","",_xlfn.WORKDAY.INTL(D59,TA_SI,WEEKEND,HOL))</f>
        <v/>
      </c>
      <c r="Q59" s="15">
        <f>IF(D59="","",IF(N59="",DATADATE,N59)-D59)</f>
        <v/>
      </c>
      <c r="R59" s="15">
        <f>IF(OR(P59="",N59&lt;&gt;""),"",IF(DATADATE&gt;P59,"OVERDUE",""))</f>
        <v/>
      </c>
      <c r="S59" s="16" t="n"/>
      <c r="T59" s="16" t="n"/>
    </row>
    <row r="60">
      <c r="A60" s="15">
        <f>IF(C60="","",PROJ&amp;"-"&amp;"SI"&amp;"-"&amp;B60&amp;"-"&amp;TEXT(C60,"0000"))</f>
        <v/>
      </c>
      <c r="B60" s="16" t="n"/>
      <c r="C60" s="16" t="n"/>
      <c r="D60" s="17" t="n"/>
      <c r="E60" s="16" t="n"/>
      <c r="F60" s="16" t="n"/>
      <c r="G60" s="16" t="n"/>
      <c r="H60" s="16" t="n"/>
      <c r="I60" s="16" t="n"/>
      <c r="J60" s="16" t="n"/>
      <c r="K60" s="16" t="n"/>
      <c r="L60" s="16" t="n"/>
      <c r="M60" s="16" t="n"/>
      <c r="N60" s="17" t="n"/>
      <c r="O60" s="16" t="n"/>
      <c r="P60" s="18">
        <f>IF(D60="","",_xlfn.WORKDAY.INTL(D60,TA_SI,WEEKEND,HOL))</f>
        <v/>
      </c>
      <c r="Q60" s="15">
        <f>IF(D60="","",IF(N60="",DATADATE,N60)-D60)</f>
        <v/>
      </c>
      <c r="R60" s="15">
        <f>IF(OR(P60="",N60&lt;&gt;""),"",IF(DATADATE&gt;P60,"OVERDUE",""))</f>
        <v/>
      </c>
      <c r="S60" s="16" t="n"/>
      <c r="T60" s="16" t="n"/>
    </row>
    <row r="61">
      <c r="A61" s="15">
        <f>IF(C61="","",PROJ&amp;"-"&amp;"SI"&amp;"-"&amp;B61&amp;"-"&amp;TEXT(C61,"0000"))</f>
        <v/>
      </c>
      <c r="B61" s="16" t="n"/>
      <c r="C61" s="16" t="n"/>
      <c r="D61" s="17" t="n"/>
      <c r="E61" s="16" t="n"/>
      <c r="F61" s="16" t="n"/>
      <c r="G61" s="16" t="n"/>
      <c r="H61" s="16" t="n"/>
      <c r="I61" s="16" t="n"/>
      <c r="J61" s="16" t="n"/>
      <c r="K61" s="16" t="n"/>
      <c r="L61" s="16" t="n"/>
      <c r="M61" s="16" t="n"/>
      <c r="N61" s="17" t="n"/>
      <c r="O61" s="16" t="n"/>
      <c r="P61" s="18">
        <f>IF(D61="","",_xlfn.WORKDAY.INTL(D61,TA_SI,WEEKEND,HOL))</f>
        <v/>
      </c>
      <c r="Q61" s="15">
        <f>IF(D61="","",IF(N61="",DATADATE,N61)-D61)</f>
        <v/>
      </c>
      <c r="R61" s="15">
        <f>IF(OR(P61="",N61&lt;&gt;""),"",IF(DATADATE&gt;P61,"OVERDUE",""))</f>
        <v/>
      </c>
      <c r="S61" s="16" t="n"/>
      <c r="T61" s="16" t="n"/>
    </row>
    <row r="62">
      <c r="A62" s="15">
        <f>IF(C62="","",PROJ&amp;"-"&amp;"SI"&amp;"-"&amp;B62&amp;"-"&amp;TEXT(C62,"0000"))</f>
        <v/>
      </c>
      <c r="B62" s="16" t="n"/>
      <c r="C62" s="16" t="n"/>
      <c r="D62" s="17" t="n"/>
      <c r="E62" s="16" t="n"/>
      <c r="F62" s="16" t="n"/>
      <c r="G62" s="16" t="n"/>
      <c r="H62" s="16" t="n"/>
      <c r="I62" s="16" t="n"/>
      <c r="J62" s="16" t="n"/>
      <c r="K62" s="16" t="n"/>
      <c r="L62" s="16" t="n"/>
      <c r="M62" s="16" t="n"/>
      <c r="N62" s="17" t="n"/>
      <c r="O62" s="16" t="n"/>
      <c r="P62" s="18">
        <f>IF(D62="","",_xlfn.WORKDAY.INTL(D62,TA_SI,WEEKEND,HOL))</f>
        <v/>
      </c>
      <c r="Q62" s="15">
        <f>IF(D62="","",IF(N62="",DATADATE,N62)-D62)</f>
        <v/>
      </c>
      <c r="R62" s="15">
        <f>IF(OR(P62="",N62&lt;&gt;""),"",IF(DATADATE&gt;P62,"OVERDUE",""))</f>
        <v/>
      </c>
      <c r="S62" s="16" t="n"/>
      <c r="T62" s="16" t="n"/>
    </row>
    <row r="63">
      <c r="A63" s="15">
        <f>IF(C63="","",PROJ&amp;"-"&amp;"SI"&amp;"-"&amp;B63&amp;"-"&amp;TEXT(C63,"0000"))</f>
        <v/>
      </c>
      <c r="B63" s="16" t="n"/>
      <c r="C63" s="16" t="n"/>
      <c r="D63" s="17" t="n"/>
      <c r="E63" s="16" t="n"/>
      <c r="F63" s="16" t="n"/>
      <c r="G63" s="16" t="n"/>
      <c r="H63" s="16" t="n"/>
      <c r="I63" s="16" t="n"/>
      <c r="J63" s="16" t="n"/>
      <c r="K63" s="16" t="n"/>
      <c r="L63" s="16" t="n"/>
      <c r="M63" s="16" t="n"/>
      <c r="N63" s="17" t="n"/>
      <c r="O63" s="16" t="n"/>
      <c r="P63" s="18">
        <f>IF(D63="","",_xlfn.WORKDAY.INTL(D63,TA_SI,WEEKEND,HOL))</f>
        <v/>
      </c>
      <c r="Q63" s="15">
        <f>IF(D63="","",IF(N63="",DATADATE,N63)-D63)</f>
        <v/>
      </c>
      <c r="R63" s="15">
        <f>IF(OR(P63="",N63&lt;&gt;""),"",IF(DATADATE&gt;P63,"OVERDUE",""))</f>
        <v/>
      </c>
      <c r="S63" s="16" t="n"/>
      <c r="T63" s="16" t="n"/>
    </row>
    <row r="64">
      <c r="A64" s="15">
        <f>IF(C64="","",PROJ&amp;"-"&amp;"SI"&amp;"-"&amp;B64&amp;"-"&amp;TEXT(C64,"0000"))</f>
        <v/>
      </c>
      <c r="B64" s="16" t="n"/>
      <c r="C64" s="16" t="n"/>
      <c r="D64" s="17" t="n"/>
      <c r="E64" s="16" t="n"/>
      <c r="F64" s="16" t="n"/>
      <c r="G64" s="16" t="n"/>
      <c r="H64" s="16" t="n"/>
      <c r="I64" s="16" t="n"/>
      <c r="J64" s="16" t="n"/>
      <c r="K64" s="16" t="n"/>
      <c r="L64" s="16" t="n"/>
      <c r="M64" s="16" t="n"/>
      <c r="N64" s="17" t="n"/>
      <c r="O64" s="16" t="n"/>
      <c r="P64" s="18">
        <f>IF(D64="","",_xlfn.WORKDAY.INTL(D64,TA_SI,WEEKEND,HOL))</f>
        <v/>
      </c>
      <c r="Q64" s="15">
        <f>IF(D64="","",IF(N64="",DATADATE,N64)-D64)</f>
        <v/>
      </c>
      <c r="R64" s="15">
        <f>IF(OR(P64="",N64&lt;&gt;""),"",IF(DATADATE&gt;P64,"OVERDUE",""))</f>
        <v/>
      </c>
      <c r="S64" s="16" t="n"/>
      <c r="T64" s="16" t="n"/>
    </row>
    <row r="65">
      <c r="A65" s="15">
        <f>IF(C65="","",PROJ&amp;"-"&amp;"SI"&amp;"-"&amp;B65&amp;"-"&amp;TEXT(C65,"0000"))</f>
        <v/>
      </c>
      <c r="B65" s="16" t="n"/>
      <c r="C65" s="16" t="n"/>
      <c r="D65" s="17" t="n"/>
      <c r="E65" s="16" t="n"/>
      <c r="F65" s="16" t="n"/>
      <c r="G65" s="16" t="n"/>
      <c r="H65" s="16" t="n"/>
      <c r="I65" s="16" t="n"/>
      <c r="J65" s="16" t="n"/>
      <c r="K65" s="16" t="n"/>
      <c r="L65" s="16" t="n"/>
      <c r="M65" s="16" t="n"/>
      <c r="N65" s="17" t="n"/>
      <c r="O65" s="16" t="n"/>
      <c r="P65" s="18">
        <f>IF(D65="","",_xlfn.WORKDAY.INTL(D65,TA_SI,WEEKEND,HOL))</f>
        <v/>
      </c>
      <c r="Q65" s="15">
        <f>IF(D65="","",IF(N65="",DATADATE,N65)-D65)</f>
        <v/>
      </c>
      <c r="R65" s="15">
        <f>IF(OR(P65="",N65&lt;&gt;""),"",IF(DATADATE&gt;P65,"OVERDUE",""))</f>
        <v/>
      </c>
      <c r="S65" s="16" t="n"/>
      <c r="T65" s="16" t="n"/>
    </row>
    <row r="66">
      <c r="A66" s="15">
        <f>IF(C66="","",PROJ&amp;"-"&amp;"SI"&amp;"-"&amp;B66&amp;"-"&amp;TEXT(C66,"0000"))</f>
        <v/>
      </c>
      <c r="B66" s="16" t="n"/>
      <c r="C66" s="16" t="n"/>
      <c r="D66" s="17" t="n"/>
      <c r="E66" s="16" t="n"/>
      <c r="F66" s="16" t="n"/>
      <c r="G66" s="16" t="n"/>
      <c r="H66" s="16" t="n"/>
      <c r="I66" s="16" t="n"/>
      <c r="J66" s="16" t="n"/>
      <c r="K66" s="16" t="n"/>
      <c r="L66" s="16" t="n"/>
      <c r="M66" s="16" t="n"/>
      <c r="N66" s="17" t="n"/>
      <c r="O66" s="16" t="n"/>
      <c r="P66" s="18">
        <f>IF(D66="","",_xlfn.WORKDAY.INTL(D66,TA_SI,WEEKEND,HOL))</f>
        <v/>
      </c>
      <c r="Q66" s="15">
        <f>IF(D66="","",IF(N66="",DATADATE,N66)-D66)</f>
        <v/>
      </c>
      <c r="R66" s="15">
        <f>IF(OR(P66="",N66&lt;&gt;""),"",IF(DATADATE&gt;P66,"OVERDUE",""))</f>
        <v/>
      </c>
      <c r="S66" s="16" t="n"/>
      <c r="T66" s="16" t="n"/>
    </row>
    <row r="67">
      <c r="A67" s="15">
        <f>IF(C67="","",PROJ&amp;"-"&amp;"SI"&amp;"-"&amp;B67&amp;"-"&amp;TEXT(C67,"0000"))</f>
        <v/>
      </c>
      <c r="B67" s="16" t="n"/>
      <c r="C67" s="16" t="n"/>
      <c r="D67" s="17" t="n"/>
      <c r="E67" s="16" t="n"/>
      <c r="F67" s="16" t="n"/>
      <c r="G67" s="16" t="n"/>
      <c r="H67" s="16" t="n"/>
      <c r="I67" s="16" t="n"/>
      <c r="J67" s="16" t="n"/>
      <c r="K67" s="16" t="n"/>
      <c r="L67" s="16" t="n"/>
      <c r="M67" s="16" t="n"/>
      <c r="N67" s="17" t="n"/>
      <c r="O67" s="16" t="n"/>
      <c r="P67" s="18">
        <f>IF(D67="","",_xlfn.WORKDAY.INTL(D67,TA_SI,WEEKEND,HOL))</f>
        <v/>
      </c>
      <c r="Q67" s="15">
        <f>IF(D67="","",IF(N67="",DATADATE,N67)-D67)</f>
        <v/>
      </c>
      <c r="R67" s="15">
        <f>IF(OR(P67="",N67&lt;&gt;""),"",IF(DATADATE&gt;P67,"OVERDUE",""))</f>
        <v/>
      </c>
      <c r="S67" s="16" t="n"/>
      <c r="T67" s="16" t="n"/>
    </row>
    <row r="68">
      <c r="A68" s="15">
        <f>IF(C68="","",PROJ&amp;"-"&amp;"SI"&amp;"-"&amp;B68&amp;"-"&amp;TEXT(C68,"0000"))</f>
        <v/>
      </c>
      <c r="B68" s="16" t="n"/>
      <c r="C68" s="16" t="n"/>
      <c r="D68" s="17" t="n"/>
      <c r="E68" s="16" t="n"/>
      <c r="F68" s="16" t="n"/>
      <c r="G68" s="16" t="n"/>
      <c r="H68" s="16" t="n"/>
      <c r="I68" s="16" t="n"/>
      <c r="J68" s="16" t="n"/>
      <c r="K68" s="16" t="n"/>
      <c r="L68" s="16" t="n"/>
      <c r="M68" s="16" t="n"/>
      <c r="N68" s="17" t="n"/>
      <c r="O68" s="16" t="n"/>
      <c r="P68" s="18">
        <f>IF(D68="","",_xlfn.WORKDAY.INTL(D68,TA_SI,WEEKEND,HOL))</f>
        <v/>
      </c>
      <c r="Q68" s="15">
        <f>IF(D68="","",IF(N68="",DATADATE,N68)-D68)</f>
        <v/>
      </c>
      <c r="R68" s="15">
        <f>IF(OR(P68="",N68&lt;&gt;""),"",IF(DATADATE&gt;P68,"OVERDUE",""))</f>
        <v/>
      </c>
      <c r="S68" s="16" t="n"/>
      <c r="T68" s="16" t="n"/>
    </row>
    <row r="69">
      <c r="A69" s="15">
        <f>IF(C69="","",PROJ&amp;"-"&amp;"SI"&amp;"-"&amp;B69&amp;"-"&amp;TEXT(C69,"0000"))</f>
        <v/>
      </c>
      <c r="B69" s="16" t="n"/>
      <c r="C69" s="16" t="n"/>
      <c r="D69" s="17" t="n"/>
      <c r="E69" s="16" t="n"/>
      <c r="F69" s="16" t="n"/>
      <c r="G69" s="16" t="n"/>
      <c r="H69" s="16" t="n"/>
      <c r="I69" s="16" t="n"/>
      <c r="J69" s="16" t="n"/>
      <c r="K69" s="16" t="n"/>
      <c r="L69" s="16" t="n"/>
      <c r="M69" s="16" t="n"/>
      <c r="N69" s="17" t="n"/>
      <c r="O69" s="16" t="n"/>
      <c r="P69" s="18">
        <f>IF(D69="","",_xlfn.WORKDAY.INTL(D69,TA_SI,WEEKEND,HOL))</f>
        <v/>
      </c>
      <c r="Q69" s="15">
        <f>IF(D69="","",IF(N69="",DATADATE,N69)-D69)</f>
        <v/>
      </c>
      <c r="R69" s="15">
        <f>IF(OR(P69="",N69&lt;&gt;""),"",IF(DATADATE&gt;P69,"OVERDUE",""))</f>
        <v/>
      </c>
      <c r="S69" s="16" t="n"/>
      <c r="T69" s="16" t="n"/>
    </row>
    <row r="70">
      <c r="A70" s="15">
        <f>IF(C70="","",PROJ&amp;"-"&amp;"SI"&amp;"-"&amp;B70&amp;"-"&amp;TEXT(C70,"0000"))</f>
        <v/>
      </c>
      <c r="B70" s="16" t="n"/>
      <c r="C70" s="16" t="n"/>
      <c r="D70" s="17" t="n"/>
      <c r="E70" s="16" t="n"/>
      <c r="F70" s="16" t="n"/>
      <c r="G70" s="16" t="n"/>
      <c r="H70" s="16" t="n"/>
      <c r="I70" s="16" t="n"/>
      <c r="J70" s="16" t="n"/>
      <c r="K70" s="16" t="n"/>
      <c r="L70" s="16" t="n"/>
      <c r="M70" s="16" t="n"/>
      <c r="N70" s="17" t="n"/>
      <c r="O70" s="16" t="n"/>
      <c r="P70" s="18">
        <f>IF(D70="","",_xlfn.WORKDAY.INTL(D70,TA_SI,WEEKEND,HOL))</f>
        <v/>
      </c>
      <c r="Q70" s="15">
        <f>IF(D70="","",IF(N70="",DATADATE,N70)-D70)</f>
        <v/>
      </c>
      <c r="R70" s="15">
        <f>IF(OR(P70="",N70&lt;&gt;""),"",IF(DATADATE&gt;P70,"OVERDUE",""))</f>
        <v/>
      </c>
      <c r="S70" s="16" t="n"/>
      <c r="T70" s="16" t="n"/>
    </row>
    <row r="71">
      <c r="A71" s="15">
        <f>IF(C71="","",PROJ&amp;"-"&amp;"SI"&amp;"-"&amp;B71&amp;"-"&amp;TEXT(C71,"0000"))</f>
        <v/>
      </c>
      <c r="B71" s="16" t="n"/>
      <c r="C71" s="16" t="n"/>
      <c r="D71" s="17" t="n"/>
      <c r="E71" s="16" t="n"/>
      <c r="F71" s="16" t="n"/>
      <c r="G71" s="16" t="n"/>
      <c r="H71" s="16" t="n"/>
      <c r="I71" s="16" t="n"/>
      <c r="J71" s="16" t="n"/>
      <c r="K71" s="16" t="n"/>
      <c r="L71" s="16" t="n"/>
      <c r="M71" s="16" t="n"/>
      <c r="N71" s="17" t="n"/>
      <c r="O71" s="16" t="n"/>
      <c r="P71" s="18">
        <f>IF(D71="","",_xlfn.WORKDAY.INTL(D71,TA_SI,WEEKEND,HOL))</f>
        <v/>
      </c>
      <c r="Q71" s="15">
        <f>IF(D71="","",IF(N71="",DATADATE,N71)-D71)</f>
        <v/>
      </c>
      <c r="R71" s="15">
        <f>IF(OR(P71="",N71&lt;&gt;""),"",IF(DATADATE&gt;P71,"OVERDUE",""))</f>
        <v/>
      </c>
      <c r="S71" s="16" t="n"/>
      <c r="T71" s="16" t="n"/>
    </row>
    <row r="72">
      <c r="A72" s="15">
        <f>IF(C72="","",PROJ&amp;"-"&amp;"SI"&amp;"-"&amp;B72&amp;"-"&amp;TEXT(C72,"0000"))</f>
        <v/>
      </c>
      <c r="B72" s="16" t="n"/>
      <c r="C72" s="16" t="n"/>
      <c r="D72" s="17" t="n"/>
      <c r="E72" s="16" t="n"/>
      <c r="F72" s="16" t="n"/>
      <c r="G72" s="16" t="n"/>
      <c r="H72" s="16" t="n"/>
      <c r="I72" s="16" t="n"/>
      <c r="J72" s="16" t="n"/>
      <c r="K72" s="16" t="n"/>
      <c r="L72" s="16" t="n"/>
      <c r="M72" s="16" t="n"/>
      <c r="N72" s="17" t="n"/>
      <c r="O72" s="16" t="n"/>
      <c r="P72" s="18">
        <f>IF(D72="","",_xlfn.WORKDAY.INTL(D72,TA_SI,WEEKEND,HOL))</f>
        <v/>
      </c>
      <c r="Q72" s="15">
        <f>IF(D72="","",IF(N72="",DATADATE,N72)-D72)</f>
        <v/>
      </c>
      <c r="R72" s="15">
        <f>IF(OR(P72="",N72&lt;&gt;""),"",IF(DATADATE&gt;P72,"OVERDUE",""))</f>
        <v/>
      </c>
      <c r="S72" s="16" t="n"/>
      <c r="T72" s="16" t="n"/>
    </row>
    <row r="73">
      <c r="A73" s="15">
        <f>IF(C73="","",PROJ&amp;"-"&amp;"SI"&amp;"-"&amp;B73&amp;"-"&amp;TEXT(C73,"0000"))</f>
        <v/>
      </c>
      <c r="B73" s="16" t="n"/>
      <c r="C73" s="16" t="n"/>
      <c r="D73" s="17" t="n"/>
      <c r="E73" s="16" t="n"/>
      <c r="F73" s="16" t="n"/>
      <c r="G73" s="16" t="n"/>
      <c r="H73" s="16" t="n"/>
      <c r="I73" s="16" t="n"/>
      <c r="J73" s="16" t="n"/>
      <c r="K73" s="16" t="n"/>
      <c r="L73" s="16" t="n"/>
      <c r="M73" s="16" t="n"/>
      <c r="N73" s="17" t="n"/>
      <c r="O73" s="16" t="n"/>
      <c r="P73" s="18">
        <f>IF(D73="","",_xlfn.WORKDAY.INTL(D73,TA_SI,WEEKEND,HOL))</f>
        <v/>
      </c>
      <c r="Q73" s="15">
        <f>IF(D73="","",IF(N73="",DATADATE,N73)-D73)</f>
        <v/>
      </c>
      <c r="R73" s="15">
        <f>IF(OR(P73="",N73&lt;&gt;""),"",IF(DATADATE&gt;P73,"OVERDUE",""))</f>
        <v/>
      </c>
      <c r="S73" s="16" t="n"/>
      <c r="T73" s="16" t="n"/>
    </row>
    <row r="74">
      <c r="A74" s="15">
        <f>IF(C74="","",PROJ&amp;"-"&amp;"SI"&amp;"-"&amp;B74&amp;"-"&amp;TEXT(C74,"0000"))</f>
        <v/>
      </c>
      <c r="B74" s="16" t="n"/>
      <c r="C74" s="16" t="n"/>
      <c r="D74" s="17" t="n"/>
      <c r="E74" s="16" t="n"/>
      <c r="F74" s="16" t="n"/>
      <c r="G74" s="16" t="n"/>
      <c r="H74" s="16" t="n"/>
      <c r="I74" s="16" t="n"/>
      <c r="J74" s="16" t="n"/>
      <c r="K74" s="16" t="n"/>
      <c r="L74" s="16" t="n"/>
      <c r="M74" s="16" t="n"/>
      <c r="N74" s="17" t="n"/>
      <c r="O74" s="16" t="n"/>
      <c r="P74" s="18">
        <f>IF(D74="","",_xlfn.WORKDAY.INTL(D74,TA_SI,WEEKEND,HOL))</f>
        <v/>
      </c>
      <c r="Q74" s="15">
        <f>IF(D74="","",IF(N74="",DATADATE,N74)-D74)</f>
        <v/>
      </c>
      <c r="R74" s="15">
        <f>IF(OR(P74="",N74&lt;&gt;""),"",IF(DATADATE&gt;P74,"OVERDUE",""))</f>
        <v/>
      </c>
      <c r="S74" s="16" t="n"/>
      <c r="T74" s="16" t="n"/>
    </row>
    <row r="75">
      <c r="A75" s="15">
        <f>IF(C75="","",PROJ&amp;"-"&amp;"SI"&amp;"-"&amp;B75&amp;"-"&amp;TEXT(C75,"0000"))</f>
        <v/>
      </c>
      <c r="B75" s="16" t="n"/>
      <c r="C75" s="16" t="n"/>
      <c r="D75" s="17" t="n"/>
      <c r="E75" s="16" t="n"/>
      <c r="F75" s="16" t="n"/>
      <c r="G75" s="16" t="n"/>
      <c r="H75" s="16" t="n"/>
      <c r="I75" s="16" t="n"/>
      <c r="J75" s="16" t="n"/>
      <c r="K75" s="16" t="n"/>
      <c r="L75" s="16" t="n"/>
      <c r="M75" s="16" t="n"/>
      <c r="N75" s="17" t="n"/>
      <c r="O75" s="16" t="n"/>
      <c r="P75" s="18">
        <f>IF(D75="","",_xlfn.WORKDAY.INTL(D75,TA_SI,WEEKEND,HOL))</f>
        <v/>
      </c>
      <c r="Q75" s="15">
        <f>IF(D75="","",IF(N75="",DATADATE,N75)-D75)</f>
        <v/>
      </c>
      <c r="R75" s="15">
        <f>IF(OR(P75="",N75&lt;&gt;""),"",IF(DATADATE&gt;P75,"OVERDUE",""))</f>
        <v/>
      </c>
      <c r="S75" s="16" t="n"/>
      <c r="T75" s="16" t="n"/>
    </row>
    <row r="76">
      <c r="A76" s="15">
        <f>IF(C76="","",PROJ&amp;"-"&amp;"SI"&amp;"-"&amp;B76&amp;"-"&amp;TEXT(C76,"0000"))</f>
        <v/>
      </c>
      <c r="B76" s="16" t="n"/>
      <c r="C76" s="16" t="n"/>
      <c r="D76" s="17" t="n"/>
      <c r="E76" s="16" t="n"/>
      <c r="F76" s="16" t="n"/>
      <c r="G76" s="16" t="n"/>
      <c r="H76" s="16" t="n"/>
      <c r="I76" s="16" t="n"/>
      <c r="J76" s="16" t="n"/>
      <c r="K76" s="16" t="n"/>
      <c r="L76" s="16" t="n"/>
      <c r="M76" s="16" t="n"/>
      <c r="N76" s="17" t="n"/>
      <c r="O76" s="16" t="n"/>
      <c r="P76" s="18">
        <f>IF(D76="","",_xlfn.WORKDAY.INTL(D76,TA_SI,WEEKEND,HOL))</f>
        <v/>
      </c>
      <c r="Q76" s="15">
        <f>IF(D76="","",IF(N76="",DATADATE,N76)-D76)</f>
        <v/>
      </c>
      <c r="R76" s="15">
        <f>IF(OR(P76="",N76&lt;&gt;""),"",IF(DATADATE&gt;P76,"OVERDUE",""))</f>
        <v/>
      </c>
      <c r="S76" s="16" t="n"/>
      <c r="T76" s="16" t="n"/>
    </row>
    <row r="77">
      <c r="A77" s="15">
        <f>IF(C77="","",PROJ&amp;"-"&amp;"SI"&amp;"-"&amp;B77&amp;"-"&amp;TEXT(C77,"0000"))</f>
        <v/>
      </c>
      <c r="B77" s="16" t="n"/>
      <c r="C77" s="16" t="n"/>
      <c r="D77" s="17" t="n"/>
      <c r="E77" s="16" t="n"/>
      <c r="F77" s="16" t="n"/>
      <c r="G77" s="16" t="n"/>
      <c r="H77" s="16" t="n"/>
      <c r="I77" s="16" t="n"/>
      <c r="J77" s="16" t="n"/>
      <c r="K77" s="16" t="n"/>
      <c r="L77" s="16" t="n"/>
      <c r="M77" s="16" t="n"/>
      <c r="N77" s="17" t="n"/>
      <c r="O77" s="16" t="n"/>
      <c r="P77" s="18">
        <f>IF(D77="","",_xlfn.WORKDAY.INTL(D77,TA_SI,WEEKEND,HOL))</f>
        <v/>
      </c>
      <c r="Q77" s="15">
        <f>IF(D77="","",IF(N77="",DATADATE,N77)-D77)</f>
        <v/>
      </c>
      <c r="R77" s="15">
        <f>IF(OR(P77="",N77&lt;&gt;""),"",IF(DATADATE&gt;P77,"OVERDUE",""))</f>
        <v/>
      </c>
      <c r="S77" s="16" t="n"/>
      <c r="T77" s="16" t="n"/>
    </row>
    <row r="78">
      <c r="A78" s="15">
        <f>IF(C78="","",PROJ&amp;"-"&amp;"SI"&amp;"-"&amp;B78&amp;"-"&amp;TEXT(C78,"0000"))</f>
        <v/>
      </c>
      <c r="B78" s="16" t="n"/>
      <c r="C78" s="16" t="n"/>
      <c r="D78" s="17" t="n"/>
      <c r="E78" s="16" t="n"/>
      <c r="F78" s="16" t="n"/>
      <c r="G78" s="16" t="n"/>
      <c r="H78" s="16" t="n"/>
      <c r="I78" s="16" t="n"/>
      <c r="J78" s="16" t="n"/>
      <c r="K78" s="16" t="n"/>
      <c r="L78" s="16" t="n"/>
      <c r="M78" s="16" t="n"/>
      <c r="N78" s="17" t="n"/>
      <c r="O78" s="16" t="n"/>
      <c r="P78" s="18">
        <f>IF(D78="","",_xlfn.WORKDAY.INTL(D78,TA_SI,WEEKEND,HOL))</f>
        <v/>
      </c>
      <c r="Q78" s="15">
        <f>IF(D78="","",IF(N78="",DATADATE,N78)-D78)</f>
        <v/>
      </c>
      <c r="R78" s="15">
        <f>IF(OR(P78="",N78&lt;&gt;""),"",IF(DATADATE&gt;P78,"OVERDUE",""))</f>
        <v/>
      </c>
      <c r="S78" s="16" t="n"/>
      <c r="T78" s="16" t="n"/>
    </row>
    <row r="79">
      <c r="A79" s="15">
        <f>IF(C79="","",PROJ&amp;"-"&amp;"SI"&amp;"-"&amp;B79&amp;"-"&amp;TEXT(C79,"0000"))</f>
        <v/>
      </c>
      <c r="B79" s="16" t="n"/>
      <c r="C79" s="16" t="n"/>
      <c r="D79" s="17" t="n"/>
      <c r="E79" s="16" t="n"/>
      <c r="F79" s="16" t="n"/>
      <c r="G79" s="16" t="n"/>
      <c r="H79" s="16" t="n"/>
      <c r="I79" s="16" t="n"/>
      <c r="J79" s="16" t="n"/>
      <c r="K79" s="16" t="n"/>
      <c r="L79" s="16" t="n"/>
      <c r="M79" s="16" t="n"/>
      <c r="N79" s="17" t="n"/>
      <c r="O79" s="16" t="n"/>
      <c r="P79" s="18">
        <f>IF(D79="","",_xlfn.WORKDAY.INTL(D79,TA_SI,WEEKEND,HOL))</f>
        <v/>
      </c>
      <c r="Q79" s="15">
        <f>IF(D79="","",IF(N79="",DATADATE,N79)-D79)</f>
        <v/>
      </c>
      <c r="R79" s="15">
        <f>IF(OR(P79="",N79&lt;&gt;""),"",IF(DATADATE&gt;P79,"OVERDUE",""))</f>
        <v/>
      </c>
      <c r="S79" s="16" t="n"/>
      <c r="T79" s="16" t="n"/>
    </row>
    <row r="80">
      <c r="A80" s="15">
        <f>IF(C80="","",PROJ&amp;"-"&amp;"SI"&amp;"-"&amp;B80&amp;"-"&amp;TEXT(C80,"0000"))</f>
        <v/>
      </c>
      <c r="B80" s="16" t="n"/>
      <c r="C80" s="16" t="n"/>
      <c r="D80" s="17" t="n"/>
      <c r="E80" s="16" t="n"/>
      <c r="F80" s="16" t="n"/>
      <c r="G80" s="16" t="n"/>
      <c r="H80" s="16" t="n"/>
      <c r="I80" s="16" t="n"/>
      <c r="J80" s="16" t="n"/>
      <c r="K80" s="16" t="n"/>
      <c r="L80" s="16" t="n"/>
      <c r="M80" s="16" t="n"/>
      <c r="N80" s="17" t="n"/>
      <c r="O80" s="16" t="n"/>
      <c r="P80" s="18">
        <f>IF(D80="","",_xlfn.WORKDAY.INTL(D80,TA_SI,WEEKEND,HOL))</f>
        <v/>
      </c>
      <c r="Q80" s="15">
        <f>IF(D80="","",IF(N80="",DATADATE,N80)-D80)</f>
        <v/>
      </c>
      <c r="R80" s="15">
        <f>IF(OR(P80="",N80&lt;&gt;""),"",IF(DATADATE&gt;P80,"OVERDUE",""))</f>
        <v/>
      </c>
      <c r="S80" s="16" t="n"/>
      <c r="T80" s="16" t="n"/>
    </row>
    <row r="81">
      <c r="A81" s="15">
        <f>IF(C81="","",PROJ&amp;"-"&amp;"SI"&amp;"-"&amp;B81&amp;"-"&amp;TEXT(C81,"0000"))</f>
        <v/>
      </c>
      <c r="B81" s="16" t="n"/>
      <c r="C81" s="16" t="n"/>
      <c r="D81" s="17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7" t="n"/>
      <c r="O81" s="16" t="n"/>
      <c r="P81" s="18">
        <f>IF(D81="","",_xlfn.WORKDAY.INTL(D81,TA_SI,WEEKEND,HOL))</f>
        <v/>
      </c>
      <c r="Q81" s="15">
        <f>IF(D81="","",IF(N81="",DATADATE,N81)-D81)</f>
        <v/>
      </c>
      <c r="R81" s="15">
        <f>IF(OR(P81="",N81&lt;&gt;""),"",IF(DATADATE&gt;P81,"OVERDUE",""))</f>
        <v/>
      </c>
      <c r="S81" s="16" t="n"/>
      <c r="T81" s="16" t="n"/>
    </row>
    <row r="82">
      <c r="A82" s="15">
        <f>IF(C82="","",PROJ&amp;"-"&amp;"SI"&amp;"-"&amp;B82&amp;"-"&amp;TEXT(C82,"0000"))</f>
        <v/>
      </c>
      <c r="B82" s="16" t="n"/>
      <c r="C82" s="16" t="n"/>
      <c r="D82" s="17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7" t="n"/>
      <c r="O82" s="16" t="n"/>
      <c r="P82" s="18">
        <f>IF(D82="","",_xlfn.WORKDAY.INTL(D82,TA_SI,WEEKEND,HOL))</f>
        <v/>
      </c>
      <c r="Q82" s="15">
        <f>IF(D82="","",IF(N82="",DATADATE,N82)-D82)</f>
        <v/>
      </c>
      <c r="R82" s="15">
        <f>IF(OR(P82="",N82&lt;&gt;""),"",IF(DATADATE&gt;P82,"OVERDUE",""))</f>
        <v/>
      </c>
      <c r="S82" s="16" t="n"/>
      <c r="T82" s="16" t="n"/>
    </row>
    <row r="83">
      <c r="A83" s="15">
        <f>IF(C83="","",PROJ&amp;"-"&amp;"SI"&amp;"-"&amp;B83&amp;"-"&amp;TEXT(C83,"0000"))</f>
        <v/>
      </c>
      <c r="B83" s="16" t="n"/>
      <c r="C83" s="16" t="n"/>
      <c r="D83" s="17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7" t="n"/>
      <c r="O83" s="16" t="n"/>
      <c r="P83" s="18">
        <f>IF(D83="","",_xlfn.WORKDAY.INTL(D83,TA_SI,WEEKEND,HOL))</f>
        <v/>
      </c>
      <c r="Q83" s="15">
        <f>IF(D83="","",IF(N83="",DATADATE,N83)-D83)</f>
        <v/>
      </c>
      <c r="R83" s="15">
        <f>IF(OR(P83="",N83&lt;&gt;""),"",IF(DATADATE&gt;P83,"OVERDUE",""))</f>
        <v/>
      </c>
      <c r="S83" s="16" t="n"/>
      <c r="T83" s="16" t="n"/>
    </row>
    <row r="84">
      <c r="A84" s="15">
        <f>IF(C84="","",PROJ&amp;"-"&amp;"SI"&amp;"-"&amp;B84&amp;"-"&amp;TEXT(C84,"0000"))</f>
        <v/>
      </c>
      <c r="B84" s="16" t="n"/>
      <c r="C84" s="16" t="n"/>
      <c r="D84" s="17" t="n"/>
      <c r="E84" s="16" t="n"/>
      <c r="F84" s="16" t="n"/>
      <c r="G84" s="16" t="n"/>
      <c r="H84" s="16" t="n"/>
      <c r="I84" s="16" t="n"/>
      <c r="J84" s="16" t="n"/>
      <c r="K84" s="16" t="n"/>
      <c r="L84" s="16" t="n"/>
      <c r="M84" s="16" t="n"/>
      <c r="N84" s="17" t="n"/>
      <c r="O84" s="16" t="n"/>
      <c r="P84" s="18">
        <f>IF(D84="","",_xlfn.WORKDAY.INTL(D84,TA_SI,WEEKEND,HOL))</f>
        <v/>
      </c>
      <c r="Q84" s="15">
        <f>IF(D84="","",IF(N84="",DATADATE,N84)-D84)</f>
        <v/>
      </c>
      <c r="R84" s="15">
        <f>IF(OR(P84="",N84&lt;&gt;""),"",IF(DATADATE&gt;P84,"OVERDUE",""))</f>
        <v/>
      </c>
      <c r="S84" s="16" t="n"/>
      <c r="T84" s="16" t="n"/>
    </row>
    <row r="85">
      <c r="A85" s="15">
        <f>IF(C85="","",PROJ&amp;"-"&amp;"SI"&amp;"-"&amp;B85&amp;"-"&amp;TEXT(C85,"0000"))</f>
        <v/>
      </c>
      <c r="B85" s="16" t="n"/>
      <c r="C85" s="16" t="n"/>
      <c r="D85" s="17" t="n"/>
      <c r="E85" s="16" t="n"/>
      <c r="F85" s="16" t="n"/>
      <c r="G85" s="16" t="n"/>
      <c r="H85" s="16" t="n"/>
      <c r="I85" s="16" t="n"/>
      <c r="J85" s="16" t="n"/>
      <c r="K85" s="16" t="n"/>
      <c r="L85" s="16" t="n"/>
      <c r="M85" s="16" t="n"/>
      <c r="N85" s="17" t="n"/>
      <c r="O85" s="16" t="n"/>
      <c r="P85" s="18">
        <f>IF(D85="","",_xlfn.WORKDAY.INTL(D85,TA_SI,WEEKEND,HOL))</f>
        <v/>
      </c>
      <c r="Q85" s="15">
        <f>IF(D85="","",IF(N85="",DATADATE,N85)-D85)</f>
        <v/>
      </c>
      <c r="R85" s="15">
        <f>IF(OR(P85="",N85&lt;&gt;""),"",IF(DATADATE&gt;P85,"OVERDUE",""))</f>
        <v/>
      </c>
      <c r="S85" s="16" t="n"/>
      <c r="T85" s="16" t="n"/>
    </row>
    <row r="86">
      <c r="A86" s="15">
        <f>IF(C86="","",PROJ&amp;"-"&amp;"SI"&amp;"-"&amp;B86&amp;"-"&amp;TEXT(C86,"0000"))</f>
        <v/>
      </c>
      <c r="B86" s="16" t="n"/>
      <c r="C86" s="16" t="n"/>
      <c r="D86" s="17" t="n"/>
      <c r="E86" s="16" t="n"/>
      <c r="F86" s="16" t="n"/>
      <c r="G86" s="16" t="n"/>
      <c r="H86" s="16" t="n"/>
      <c r="I86" s="16" t="n"/>
      <c r="J86" s="16" t="n"/>
      <c r="K86" s="16" t="n"/>
      <c r="L86" s="16" t="n"/>
      <c r="M86" s="16" t="n"/>
      <c r="N86" s="17" t="n"/>
      <c r="O86" s="16" t="n"/>
      <c r="P86" s="18">
        <f>IF(D86="","",_xlfn.WORKDAY.INTL(D86,TA_SI,WEEKEND,HOL))</f>
        <v/>
      </c>
      <c r="Q86" s="15">
        <f>IF(D86="","",IF(N86="",DATADATE,N86)-D86)</f>
        <v/>
      </c>
      <c r="R86" s="15">
        <f>IF(OR(P86="",N86&lt;&gt;""),"",IF(DATADATE&gt;P86,"OVERDUE",""))</f>
        <v/>
      </c>
      <c r="S86" s="16" t="n"/>
      <c r="T86" s="16" t="n"/>
    </row>
    <row r="87">
      <c r="A87" s="15">
        <f>IF(C87="","",PROJ&amp;"-"&amp;"SI"&amp;"-"&amp;B87&amp;"-"&amp;TEXT(C87,"0000"))</f>
        <v/>
      </c>
      <c r="B87" s="16" t="n"/>
      <c r="C87" s="16" t="n"/>
      <c r="D87" s="17" t="n"/>
      <c r="E87" s="16" t="n"/>
      <c r="F87" s="16" t="n"/>
      <c r="G87" s="16" t="n"/>
      <c r="H87" s="16" t="n"/>
      <c r="I87" s="16" t="n"/>
      <c r="J87" s="16" t="n"/>
      <c r="K87" s="16" t="n"/>
      <c r="L87" s="16" t="n"/>
      <c r="M87" s="16" t="n"/>
      <c r="N87" s="17" t="n"/>
      <c r="O87" s="16" t="n"/>
      <c r="P87" s="18">
        <f>IF(D87="","",_xlfn.WORKDAY.INTL(D87,TA_SI,WEEKEND,HOL))</f>
        <v/>
      </c>
      <c r="Q87" s="15">
        <f>IF(D87="","",IF(N87="",DATADATE,N87)-D87)</f>
        <v/>
      </c>
      <c r="R87" s="15">
        <f>IF(OR(P87="",N87&lt;&gt;""),"",IF(DATADATE&gt;P87,"OVERDUE",""))</f>
        <v/>
      </c>
      <c r="S87" s="16" t="n"/>
      <c r="T87" s="16" t="n"/>
    </row>
    <row r="88">
      <c r="A88" s="15">
        <f>IF(C88="","",PROJ&amp;"-"&amp;"SI"&amp;"-"&amp;B88&amp;"-"&amp;TEXT(C88,"0000"))</f>
        <v/>
      </c>
      <c r="B88" s="16" t="n"/>
      <c r="C88" s="16" t="n"/>
      <c r="D88" s="17" t="n"/>
      <c r="E88" s="16" t="n"/>
      <c r="F88" s="16" t="n"/>
      <c r="G88" s="16" t="n"/>
      <c r="H88" s="16" t="n"/>
      <c r="I88" s="16" t="n"/>
      <c r="J88" s="16" t="n"/>
      <c r="K88" s="16" t="n"/>
      <c r="L88" s="16" t="n"/>
      <c r="M88" s="16" t="n"/>
      <c r="N88" s="17" t="n"/>
      <c r="O88" s="16" t="n"/>
      <c r="P88" s="18">
        <f>IF(D88="","",_xlfn.WORKDAY.INTL(D88,TA_SI,WEEKEND,HOL))</f>
        <v/>
      </c>
      <c r="Q88" s="15">
        <f>IF(D88="","",IF(N88="",DATADATE,N88)-D88)</f>
        <v/>
      </c>
      <c r="R88" s="15">
        <f>IF(OR(P88="",N88&lt;&gt;""),"",IF(DATADATE&gt;P88,"OVERDUE",""))</f>
        <v/>
      </c>
      <c r="S88" s="16" t="n"/>
      <c r="T88" s="16" t="n"/>
    </row>
    <row r="89">
      <c r="A89" s="15">
        <f>IF(C89="","",PROJ&amp;"-"&amp;"SI"&amp;"-"&amp;B89&amp;"-"&amp;TEXT(C89,"0000"))</f>
        <v/>
      </c>
      <c r="B89" s="16" t="n"/>
      <c r="C89" s="16" t="n"/>
      <c r="D89" s="17" t="n"/>
      <c r="E89" s="16" t="n"/>
      <c r="F89" s="16" t="n"/>
      <c r="G89" s="16" t="n"/>
      <c r="H89" s="16" t="n"/>
      <c r="I89" s="16" t="n"/>
      <c r="J89" s="16" t="n"/>
      <c r="K89" s="16" t="n"/>
      <c r="L89" s="16" t="n"/>
      <c r="M89" s="16" t="n"/>
      <c r="N89" s="17" t="n"/>
      <c r="O89" s="16" t="n"/>
      <c r="P89" s="18">
        <f>IF(D89="","",_xlfn.WORKDAY.INTL(D89,TA_SI,WEEKEND,HOL))</f>
        <v/>
      </c>
      <c r="Q89" s="15">
        <f>IF(D89="","",IF(N89="",DATADATE,N89)-D89)</f>
        <v/>
      </c>
      <c r="R89" s="15">
        <f>IF(OR(P89="",N89&lt;&gt;""),"",IF(DATADATE&gt;P89,"OVERDUE",""))</f>
        <v/>
      </c>
      <c r="S89" s="16" t="n"/>
      <c r="T89" s="16" t="n"/>
    </row>
    <row r="90">
      <c r="A90" s="15">
        <f>IF(C90="","",PROJ&amp;"-"&amp;"SI"&amp;"-"&amp;B90&amp;"-"&amp;TEXT(C90,"0000"))</f>
        <v/>
      </c>
      <c r="B90" s="16" t="n"/>
      <c r="C90" s="16" t="n"/>
      <c r="D90" s="17" t="n"/>
      <c r="E90" s="16" t="n"/>
      <c r="F90" s="16" t="n"/>
      <c r="G90" s="16" t="n"/>
      <c r="H90" s="16" t="n"/>
      <c r="I90" s="16" t="n"/>
      <c r="J90" s="16" t="n"/>
      <c r="K90" s="16" t="n"/>
      <c r="L90" s="16" t="n"/>
      <c r="M90" s="16" t="n"/>
      <c r="N90" s="17" t="n"/>
      <c r="O90" s="16" t="n"/>
      <c r="P90" s="18">
        <f>IF(D90="","",_xlfn.WORKDAY.INTL(D90,TA_SI,WEEKEND,HOL))</f>
        <v/>
      </c>
      <c r="Q90" s="15">
        <f>IF(D90="","",IF(N90="",DATADATE,N90)-D90)</f>
        <v/>
      </c>
      <c r="R90" s="15">
        <f>IF(OR(P90="",N90&lt;&gt;""),"",IF(DATADATE&gt;P90,"OVERDUE",""))</f>
        <v/>
      </c>
      <c r="S90" s="16" t="n"/>
      <c r="T90" s="16" t="n"/>
    </row>
    <row r="91">
      <c r="A91" s="15">
        <f>IF(C91="","",PROJ&amp;"-"&amp;"SI"&amp;"-"&amp;B91&amp;"-"&amp;TEXT(C91,"0000"))</f>
        <v/>
      </c>
      <c r="B91" s="16" t="n"/>
      <c r="C91" s="16" t="n"/>
      <c r="D91" s="17" t="n"/>
      <c r="E91" s="16" t="n"/>
      <c r="F91" s="16" t="n"/>
      <c r="G91" s="16" t="n"/>
      <c r="H91" s="16" t="n"/>
      <c r="I91" s="16" t="n"/>
      <c r="J91" s="16" t="n"/>
      <c r="K91" s="16" t="n"/>
      <c r="L91" s="16" t="n"/>
      <c r="M91" s="16" t="n"/>
      <c r="N91" s="17" t="n"/>
      <c r="O91" s="16" t="n"/>
      <c r="P91" s="18">
        <f>IF(D91="","",_xlfn.WORKDAY.INTL(D91,TA_SI,WEEKEND,HOL))</f>
        <v/>
      </c>
      <c r="Q91" s="15">
        <f>IF(D91="","",IF(N91="",DATADATE,N91)-D91)</f>
        <v/>
      </c>
      <c r="R91" s="15">
        <f>IF(OR(P91="",N91&lt;&gt;""),"",IF(DATADATE&gt;P91,"OVERDUE",""))</f>
        <v/>
      </c>
      <c r="S91" s="16" t="n"/>
      <c r="T91" s="16" t="n"/>
    </row>
    <row r="92">
      <c r="A92" s="15">
        <f>IF(C92="","",PROJ&amp;"-"&amp;"SI"&amp;"-"&amp;B92&amp;"-"&amp;TEXT(C92,"0000"))</f>
        <v/>
      </c>
      <c r="B92" s="16" t="n"/>
      <c r="C92" s="16" t="n"/>
      <c r="D92" s="17" t="n"/>
      <c r="E92" s="16" t="n"/>
      <c r="F92" s="16" t="n"/>
      <c r="G92" s="16" t="n"/>
      <c r="H92" s="16" t="n"/>
      <c r="I92" s="16" t="n"/>
      <c r="J92" s="16" t="n"/>
      <c r="K92" s="16" t="n"/>
      <c r="L92" s="16" t="n"/>
      <c r="M92" s="16" t="n"/>
      <c r="N92" s="17" t="n"/>
      <c r="O92" s="16" t="n"/>
      <c r="P92" s="18">
        <f>IF(D92="","",_xlfn.WORKDAY.INTL(D92,TA_SI,WEEKEND,HOL))</f>
        <v/>
      </c>
      <c r="Q92" s="15">
        <f>IF(D92="","",IF(N92="",DATADATE,N92)-D92)</f>
        <v/>
      </c>
      <c r="R92" s="15">
        <f>IF(OR(P92="",N92&lt;&gt;""),"",IF(DATADATE&gt;P92,"OVERDUE",""))</f>
        <v/>
      </c>
      <c r="S92" s="16" t="n"/>
      <c r="T92" s="16" t="n"/>
    </row>
    <row r="93">
      <c r="A93" s="15">
        <f>IF(C93="","",PROJ&amp;"-"&amp;"SI"&amp;"-"&amp;B93&amp;"-"&amp;TEXT(C93,"0000"))</f>
        <v/>
      </c>
      <c r="B93" s="16" t="n"/>
      <c r="C93" s="16" t="n"/>
      <c r="D93" s="17" t="n"/>
      <c r="E93" s="16" t="n"/>
      <c r="F93" s="16" t="n"/>
      <c r="G93" s="16" t="n"/>
      <c r="H93" s="16" t="n"/>
      <c r="I93" s="16" t="n"/>
      <c r="J93" s="16" t="n"/>
      <c r="K93" s="16" t="n"/>
      <c r="L93" s="16" t="n"/>
      <c r="M93" s="16" t="n"/>
      <c r="N93" s="17" t="n"/>
      <c r="O93" s="16" t="n"/>
      <c r="P93" s="18">
        <f>IF(D93="","",_xlfn.WORKDAY.INTL(D93,TA_SI,WEEKEND,HOL))</f>
        <v/>
      </c>
      <c r="Q93" s="15">
        <f>IF(D93="","",IF(N93="",DATADATE,N93)-D93)</f>
        <v/>
      </c>
      <c r="R93" s="15">
        <f>IF(OR(P93="",N93&lt;&gt;""),"",IF(DATADATE&gt;P93,"OVERDUE",""))</f>
        <v/>
      </c>
      <c r="S93" s="16" t="n"/>
      <c r="T93" s="16" t="n"/>
    </row>
    <row r="94">
      <c r="A94" s="15">
        <f>IF(C94="","",PROJ&amp;"-"&amp;"SI"&amp;"-"&amp;B94&amp;"-"&amp;TEXT(C94,"0000"))</f>
        <v/>
      </c>
      <c r="B94" s="16" t="n"/>
      <c r="C94" s="16" t="n"/>
      <c r="D94" s="17" t="n"/>
      <c r="E94" s="16" t="n"/>
      <c r="F94" s="16" t="n"/>
      <c r="G94" s="16" t="n"/>
      <c r="H94" s="16" t="n"/>
      <c r="I94" s="16" t="n"/>
      <c r="J94" s="16" t="n"/>
      <c r="K94" s="16" t="n"/>
      <c r="L94" s="16" t="n"/>
      <c r="M94" s="16" t="n"/>
      <c r="N94" s="17" t="n"/>
      <c r="O94" s="16" t="n"/>
      <c r="P94" s="18">
        <f>IF(D94="","",_xlfn.WORKDAY.INTL(D94,TA_SI,WEEKEND,HOL))</f>
        <v/>
      </c>
      <c r="Q94" s="15">
        <f>IF(D94="","",IF(N94="",DATADATE,N94)-D94)</f>
        <v/>
      </c>
      <c r="R94" s="15">
        <f>IF(OR(P94="",N94&lt;&gt;""),"",IF(DATADATE&gt;P94,"OVERDUE",""))</f>
        <v/>
      </c>
      <c r="S94" s="16" t="n"/>
      <c r="T94" s="16" t="n"/>
    </row>
    <row r="95">
      <c r="A95" s="15">
        <f>IF(C95="","",PROJ&amp;"-"&amp;"SI"&amp;"-"&amp;B95&amp;"-"&amp;TEXT(C95,"0000"))</f>
        <v/>
      </c>
      <c r="B95" s="16" t="n"/>
      <c r="C95" s="16" t="n"/>
      <c r="D95" s="17" t="n"/>
      <c r="E95" s="16" t="n"/>
      <c r="F95" s="16" t="n"/>
      <c r="G95" s="16" t="n"/>
      <c r="H95" s="16" t="n"/>
      <c r="I95" s="16" t="n"/>
      <c r="J95" s="16" t="n"/>
      <c r="K95" s="16" t="n"/>
      <c r="L95" s="16" t="n"/>
      <c r="M95" s="16" t="n"/>
      <c r="N95" s="17" t="n"/>
      <c r="O95" s="16" t="n"/>
      <c r="P95" s="18">
        <f>IF(D95="","",_xlfn.WORKDAY.INTL(D95,TA_SI,WEEKEND,HOL))</f>
        <v/>
      </c>
      <c r="Q95" s="15">
        <f>IF(D95="","",IF(N95="",DATADATE,N95)-D95)</f>
        <v/>
      </c>
      <c r="R95" s="15">
        <f>IF(OR(P95="",N95&lt;&gt;""),"",IF(DATADATE&gt;P95,"OVERDUE",""))</f>
        <v/>
      </c>
      <c r="S95" s="16" t="n"/>
      <c r="T95" s="16" t="n"/>
    </row>
    <row r="96">
      <c r="A96" s="15">
        <f>IF(C96="","",PROJ&amp;"-"&amp;"SI"&amp;"-"&amp;B96&amp;"-"&amp;TEXT(C96,"0000"))</f>
        <v/>
      </c>
      <c r="B96" s="16" t="n"/>
      <c r="C96" s="16" t="n"/>
      <c r="D96" s="17" t="n"/>
      <c r="E96" s="16" t="n"/>
      <c r="F96" s="16" t="n"/>
      <c r="G96" s="16" t="n"/>
      <c r="H96" s="16" t="n"/>
      <c r="I96" s="16" t="n"/>
      <c r="J96" s="16" t="n"/>
      <c r="K96" s="16" t="n"/>
      <c r="L96" s="16" t="n"/>
      <c r="M96" s="16" t="n"/>
      <c r="N96" s="17" t="n"/>
      <c r="O96" s="16" t="n"/>
      <c r="P96" s="18">
        <f>IF(D96="","",_xlfn.WORKDAY.INTL(D96,TA_SI,WEEKEND,HOL))</f>
        <v/>
      </c>
      <c r="Q96" s="15">
        <f>IF(D96="","",IF(N96="",DATADATE,N96)-D96)</f>
        <v/>
      </c>
      <c r="R96" s="15">
        <f>IF(OR(P96="",N96&lt;&gt;""),"",IF(DATADATE&gt;P96,"OVERDUE",""))</f>
        <v/>
      </c>
      <c r="S96" s="16" t="n"/>
      <c r="T96" s="16" t="n"/>
    </row>
    <row r="97">
      <c r="A97" s="15">
        <f>IF(C97="","",PROJ&amp;"-"&amp;"SI"&amp;"-"&amp;B97&amp;"-"&amp;TEXT(C97,"0000"))</f>
        <v/>
      </c>
      <c r="B97" s="16" t="n"/>
      <c r="C97" s="16" t="n"/>
      <c r="D97" s="17" t="n"/>
      <c r="E97" s="16" t="n"/>
      <c r="F97" s="16" t="n"/>
      <c r="G97" s="16" t="n"/>
      <c r="H97" s="16" t="n"/>
      <c r="I97" s="16" t="n"/>
      <c r="J97" s="16" t="n"/>
      <c r="K97" s="16" t="n"/>
      <c r="L97" s="16" t="n"/>
      <c r="M97" s="16" t="n"/>
      <c r="N97" s="17" t="n"/>
      <c r="O97" s="16" t="n"/>
      <c r="P97" s="18">
        <f>IF(D97="","",_xlfn.WORKDAY.INTL(D97,TA_SI,WEEKEND,HOL))</f>
        <v/>
      </c>
      <c r="Q97" s="15">
        <f>IF(D97="","",IF(N97="",DATADATE,N97)-D97)</f>
        <v/>
      </c>
      <c r="R97" s="15">
        <f>IF(OR(P97="",N97&lt;&gt;""),"",IF(DATADATE&gt;P97,"OVERDUE",""))</f>
        <v/>
      </c>
      <c r="S97" s="16" t="n"/>
      <c r="T97" s="16" t="n"/>
    </row>
    <row r="98">
      <c r="A98" s="15">
        <f>IF(C98="","",PROJ&amp;"-"&amp;"SI"&amp;"-"&amp;B98&amp;"-"&amp;TEXT(C98,"0000"))</f>
        <v/>
      </c>
      <c r="B98" s="16" t="n"/>
      <c r="C98" s="16" t="n"/>
      <c r="D98" s="17" t="n"/>
      <c r="E98" s="16" t="n"/>
      <c r="F98" s="16" t="n"/>
      <c r="G98" s="16" t="n"/>
      <c r="H98" s="16" t="n"/>
      <c r="I98" s="16" t="n"/>
      <c r="J98" s="16" t="n"/>
      <c r="K98" s="16" t="n"/>
      <c r="L98" s="16" t="n"/>
      <c r="M98" s="16" t="n"/>
      <c r="N98" s="17" t="n"/>
      <c r="O98" s="16" t="n"/>
      <c r="P98" s="18">
        <f>IF(D98="","",_xlfn.WORKDAY.INTL(D98,TA_SI,WEEKEND,HOL))</f>
        <v/>
      </c>
      <c r="Q98" s="15">
        <f>IF(D98="","",IF(N98="",DATADATE,N98)-D98)</f>
        <v/>
      </c>
      <c r="R98" s="15">
        <f>IF(OR(P98="",N98&lt;&gt;""),"",IF(DATADATE&gt;P98,"OVERDUE",""))</f>
        <v/>
      </c>
      <c r="S98" s="16" t="n"/>
      <c r="T98" s="16" t="n"/>
    </row>
    <row r="99">
      <c r="A99" s="15">
        <f>IF(C99="","",PROJ&amp;"-"&amp;"SI"&amp;"-"&amp;B99&amp;"-"&amp;TEXT(C99,"0000"))</f>
        <v/>
      </c>
      <c r="B99" s="16" t="n"/>
      <c r="C99" s="16" t="n"/>
      <c r="D99" s="17" t="n"/>
      <c r="E99" s="16" t="n"/>
      <c r="F99" s="16" t="n"/>
      <c r="G99" s="16" t="n"/>
      <c r="H99" s="16" t="n"/>
      <c r="I99" s="16" t="n"/>
      <c r="J99" s="16" t="n"/>
      <c r="K99" s="16" t="n"/>
      <c r="L99" s="16" t="n"/>
      <c r="M99" s="16" t="n"/>
      <c r="N99" s="17" t="n"/>
      <c r="O99" s="16" t="n"/>
      <c r="P99" s="18">
        <f>IF(D99="","",_xlfn.WORKDAY.INTL(D99,TA_SI,WEEKEND,HOL))</f>
        <v/>
      </c>
      <c r="Q99" s="15">
        <f>IF(D99="","",IF(N99="",DATADATE,N99)-D99)</f>
        <v/>
      </c>
      <c r="R99" s="15">
        <f>IF(OR(P99="",N99&lt;&gt;""),"",IF(DATADATE&gt;P99,"OVERDUE",""))</f>
        <v/>
      </c>
      <c r="S99" s="16" t="n"/>
      <c r="T99" s="16" t="n"/>
    </row>
    <row r="100">
      <c r="A100" s="15">
        <f>IF(C100="","",PROJ&amp;"-"&amp;"SI"&amp;"-"&amp;B100&amp;"-"&amp;TEXT(C100,"0000"))</f>
        <v/>
      </c>
      <c r="B100" s="16" t="n"/>
      <c r="C100" s="16" t="n"/>
      <c r="D100" s="17" t="n"/>
      <c r="E100" s="16" t="n"/>
      <c r="F100" s="16" t="n"/>
      <c r="G100" s="16" t="n"/>
      <c r="H100" s="16" t="n"/>
      <c r="I100" s="16" t="n"/>
      <c r="J100" s="16" t="n"/>
      <c r="K100" s="16" t="n"/>
      <c r="L100" s="16" t="n"/>
      <c r="M100" s="16" t="n"/>
      <c r="N100" s="17" t="n"/>
      <c r="O100" s="16" t="n"/>
      <c r="P100" s="18">
        <f>IF(D100="","",_xlfn.WORKDAY.INTL(D100,TA_SI,WEEKEND,HOL))</f>
        <v/>
      </c>
      <c r="Q100" s="15">
        <f>IF(D100="","",IF(N100="",DATADATE,N100)-D100)</f>
        <v/>
      </c>
      <c r="R100" s="15">
        <f>IF(OR(P100="",N100&lt;&gt;""),"",IF(DATADATE&gt;P100,"OVERDUE",""))</f>
        <v/>
      </c>
      <c r="S100" s="16" t="n"/>
      <c r="T100" s="16" t="n"/>
    </row>
    <row r="101">
      <c r="A101" s="15">
        <f>IF(C101="","",PROJ&amp;"-"&amp;"SI"&amp;"-"&amp;B101&amp;"-"&amp;TEXT(C101,"0000"))</f>
        <v/>
      </c>
      <c r="B101" s="16" t="n"/>
      <c r="C101" s="16" t="n"/>
      <c r="D101" s="17" t="n"/>
      <c r="E101" s="16" t="n"/>
      <c r="F101" s="16" t="n"/>
      <c r="G101" s="16" t="n"/>
      <c r="H101" s="16" t="n"/>
      <c r="I101" s="16" t="n"/>
      <c r="J101" s="16" t="n"/>
      <c r="K101" s="16" t="n"/>
      <c r="L101" s="16" t="n"/>
      <c r="M101" s="16" t="n"/>
      <c r="N101" s="17" t="n"/>
      <c r="O101" s="16" t="n"/>
      <c r="P101" s="18">
        <f>IF(D101="","",_xlfn.WORKDAY.INTL(D101,TA_SI,WEEKEND,HOL))</f>
        <v/>
      </c>
      <c r="Q101" s="15">
        <f>IF(D101="","",IF(N101="",DATADATE,N101)-D101)</f>
        <v/>
      </c>
      <c r="R101" s="15">
        <f>IF(OR(P101="",N101&lt;&gt;""),"",IF(DATADATE&gt;P101,"OVERDUE",""))</f>
        <v/>
      </c>
      <c r="S101" s="16" t="n"/>
      <c r="T101" s="16" t="n"/>
    </row>
    <row r="102">
      <c r="A102" s="15">
        <f>IF(C102="","",PROJ&amp;"-"&amp;"SI"&amp;"-"&amp;B102&amp;"-"&amp;TEXT(C102,"0000"))</f>
        <v/>
      </c>
      <c r="B102" s="16" t="n"/>
      <c r="C102" s="16" t="n"/>
      <c r="D102" s="17" t="n"/>
      <c r="E102" s="16" t="n"/>
      <c r="F102" s="16" t="n"/>
      <c r="G102" s="16" t="n"/>
      <c r="H102" s="16" t="n"/>
      <c r="I102" s="16" t="n"/>
      <c r="J102" s="16" t="n"/>
      <c r="K102" s="16" t="n"/>
      <c r="L102" s="16" t="n"/>
      <c r="M102" s="16" t="n"/>
      <c r="N102" s="17" t="n"/>
      <c r="O102" s="16" t="n"/>
      <c r="P102" s="18">
        <f>IF(D102="","",_xlfn.WORKDAY.INTL(D102,TA_SI,WEEKEND,HOL))</f>
        <v/>
      </c>
      <c r="Q102" s="15">
        <f>IF(D102="","",IF(N102="",DATADATE,N102)-D102)</f>
        <v/>
      </c>
      <c r="R102" s="15">
        <f>IF(OR(P102="",N102&lt;&gt;""),"",IF(DATADATE&gt;P102,"OVERDUE",""))</f>
        <v/>
      </c>
      <c r="S102" s="16" t="n"/>
      <c r="T102" s="16" t="n"/>
    </row>
    <row r="103">
      <c r="A103" s="15">
        <f>IF(C103="","",PROJ&amp;"-"&amp;"SI"&amp;"-"&amp;B103&amp;"-"&amp;TEXT(C103,"0000"))</f>
        <v/>
      </c>
      <c r="B103" s="16" t="n"/>
      <c r="C103" s="16" t="n"/>
      <c r="D103" s="17" t="n"/>
      <c r="E103" s="16" t="n"/>
      <c r="F103" s="16" t="n"/>
      <c r="G103" s="16" t="n"/>
      <c r="H103" s="16" t="n"/>
      <c r="I103" s="16" t="n"/>
      <c r="J103" s="16" t="n"/>
      <c r="K103" s="16" t="n"/>
      <c r="L103" s="16" t="n"/>
      <c r="M103" s="16" t="n"/>
      <c r="N103" s="17" t="n"/>
      <c r="O103" s="16" t="n"/>
      <c r="P103" s="18">
        <f>IF(D103="","",_xlfn.WORKDAY.INTL(D103,TA_SI,WEEKEND,HOL))</f>
        <v/>
      </c>
      <c r="Q103" s="15">
        <f>IF(D103="","",IF(N103="",DATADATE,N103)-D103)</f>
        <v/>
      </c>
      <c r="R103" s="15">
        <f>IF(OR(P103="",N103&lt;&gt;""),"",IF(DATADATE&gt;P103,"OVERDUE",""))</f>
        <v/>
      </c>
      <c r="S103" s="16" t="n"/>
      <c r="T103" s="16" t="n"/>
    </row>
    <row r="104">
      <c r="A104" s="15">
        <f>IF(C104="","",PROJ&amp;"-"&amp;"SI"&amp;"-"&amp;B104&amp;"-"&amp;TEXT(C104,"0000"))</f>
        <v/>
      </c>
      <c r="B104" s="16" t="n"/>
      <c r="C104" s="16" t="n"/>
      <c r="D104" s="17" t="n"/>
      <c r="E104" s="16" t="n"/>
      <c r="F104" s="16" t="n"/>
      <c r="G104" s="16" t="n"/>
      <c r="H104" s="16" t="n"/>
      <c r="I104" s="16" t="n"/>
      <c r="J104" s="16" t="n"/>
      <c r="K104" s="16" t="n"/>
      <c r="L104" s="16" t="n"/>
      <c r="M104" s="16" t="n"/>
      <c r="N104" s="17" t="n"/>
      <c r="O104" s="16" t="n"/>
      <c r="P104" s="18">
        <f>IF(D104="","",_xlfn.WORKDAY.INTL(D104,TA_SI,WEEKEND,HOL))</f>
        <v/>
      </c>
      <c r="Q104" s="15">
        <f>IF(D104="","",IF(N104="",DATADATE,N104)-D104)</f>
        <v/>
      </c>
      <c r="R104" s="15">
        <f>IF(OR(P104="",N104&lt;&gt;""),"",IF(DATADATE&gt;P104,"OVERDUE",""))</f>
        <v/>
      </c>
      <c r="S104" s="16" t="n"/>
      <c r="T104" s="16" t="n"/>
    </row>
    <row r="105">
      <c r="A105" s="15">
        <f>IF(C105="","",PROJ&amp;"-"&amp;"SI"&amp;"-"&amp;B105&amp;"-"&amp;TEXT(C105,"0000"))</f>
        <v/>
      </c>
      <c r="B105" s="16" t="n"/>
      <c r="C105" s="16" t="n"/>
      <c r="D105" s="17" t="n"/>
      <c r="E105" s="16" t="n"/>
      <c r="F105" s="16" t="n"/>
      <c r="G105" s="16" t="n"/>
      <c r="H105" s="16" t="n"/>
      <c r="I105" s="16" t="n"/>
      <c r="J105" s="16" t="n"/>
      <c r="K105" s="16" t="n"/>
      <c r="L105" s="16" t="n"/>
      <c r="M105" s="16" t="n"/>
      <c r="N105" s="17" t="n"/>
      <c r="O105" s="16" t="n"/>
      <c r="P105" s="18">
        <f>IF(D105="","",_xlfn.WORKDAY.INTL(D105,TA_SI,WEEKEND,HOL))</f>
        <v/>
      </c>
      <c r="Q105" s="15">
        <f>IF(D105="","",IF(N105="",DATADATE,N105)-D105)</f>
        <v/>
      </c>
      <c r="R105" s="15">
        <f>IF(OR(P105="",N105&lt;&gt;""),"",IF(DATADATE&gt;P105,"OVERDUE",""))</f>
        <v/>
      </c>
      <c r="S105" s="16" t="n"/>
      <c r="T105" s="16" t="n"/>
    </row>
    <row r="106">
      <c r="A106" s="15">
        <f>IF(C106="","",PROJ&amp;"-"&amp;"SI"&amp;"-"&amp;B106&amp;"-"&amp;TEXT(C106,"0000"))</f>
        <v/>
      </c>
      <c r="B106" s="16" t="n"/>
      <c r="C106" s="16" t="n"/>
      <c r="D106" s="17" t="n"/>
      <c r="E106" s="16" t="n"/>
      <c r="F106" s="16" t="n"/>
      <c r="G106" s="16" t="n"/>
      <c r="H106" s="16" t="n"/>
      <c r="I106" s="16" t="n"/>
      <c r="J106" s="16" t="n"/>
      <c r="K106" s="16" t="n"/>
      <c r="L106" s="16" t="n"/>
      <c r="M106" s="16" t="n"/>
      <c r="N106" s="17" t="n"/>
      <c r="O106" s="16" t="n"/>
      <c r="P106" s="18">
        <f>IF(D106="","",_xlfn.WORKDAY.INTL(D106,TA_SI,WEEKEND,HOL))</f>
        <v/>
      </c>
      <c r="Q106" s="15">
        <f>IF(D106="","",IF(N106="",DATADATE,N106)-D106)</f>
        <v/>
      </c>
      <c r="R106" s="15">
        <f>IF(OR(P106="",N106&lt;&gt;""),"",IF(DATADATE&gt;P106,"OVERDUE",""))</f>
        <v/>
      </c>
      <c r="S106" s="16" t="n"/>
      <c r="T106" s="16" t="n"/>
    </row>
    <row r="107">
      <c r="A107" s="15">
        <f>IF(C107="","",PROJ&amp;"-"&amp;"SI"&amp;"-"&amp;B107&amp;"-"&amp;TEXT(C107,"0000"))</f>
        <v/>
      </c>
      <c r="B107" s="16" t="n"/>
      <c r="C107" s="16" t="n"/>
      <c r="D107" s="17" t="n"/>
      <c r="E107" s="16" t="n"/>
      <c r="F107" s="16" t="n"/>
      <c r="G107" s="16" t="n"/>
      <c r="H107" s="16" t="n"/>
      <c r="I107" s="16" t="n"/>
      <c r="J107" s="16" t="n"/>
      <c r="K107" s="16" t="n"/>
      <c r="L107" s="16" t="n"/>
      <c r="M107" s="16" t="n"/>
      <c r="N107" s="17" t="n"/>
      <c r="O107" s="16" t="n"/>
      <c r="P107" s="18">
        <f>IF(D107="","",_xlfn.WORKDAY.INTL(D107,TA_SI,WEEKEND,HOL))</f>
        <v/>
      </c>
      <c r="Q107" s="15">
        <f>IF(D107="","",IF(N107="",DATADATE,N107)-D107)</f>
        <v/>
      </c>
      <c r="R107" s="15">
        <f>IF(OR(P107="",N107&lt;&gt;""),"",IF(DATADATE&gt;P107,"OVERDUE",""))</f>
        <v/>
      </c>
      <c r="S107" s="16" t="n"/>
      <c r="T107" s="16" t="n"/>
    </row>
    <row r="108">
      <c r="A108" s="15">
        <f>IF(C108="","",PROJ&amp;"-"&amp;"SI"&amp;"-"&amp;B108&amp;"-"&amp;TEXT(C108,"0000"))</f>
        <v/>
      </c>
      <c r="B108" s="16" t="n"/>
      <c r="C108" s="16" t="n"/>
      <c r="D108" s="17" t="n"/>
      <c r="E108" s="16" t="n"/>
      <c r="F108" s="16" t="n"/>
      <c r="G108" s="16" t="n"/>
      <c r="H108" s="16" t="n"/>
      <c r="I108" s="16" t="n"/>
      <c r="J108" s="16" t="n"/>
      <c r="K108" s="16" t="n"/>
      <c r="L108" s="16" t="n"/>
      <c r="M108" s="16" t="n"/>
      <c r="N108" s="17" t="n"/>
      <c r="O108" s="16" t="n"/>
      <c r="P108" s="18">
        <f>IF(D108="","",_xlfn.WORKDAY.INTL(D108,TA_SI,WEEKEND,HOL))</f>
        <v/>
      </c>
      <c r="Q108" s="15">
        <f>IF(D108="","",IF(N108="",DATADATE,N108)-D108)</f>
        <v/>
      </c>
      <c r="R108" s="15">
        <f>IF(OR(P108="",N108&lt;&gt;""),"",IF(DATADATE&gt;P108,"OVERDUE",""))</f>
        <v/>
      </c>
      <c r="S108" s="16" t="n"/>
      <c r="T108" s="16" t="n"/>
    </row>
    <row r="109">
      <c r="A109" s="15">
        <f>IF(C109="","",PROJ&amp;"-"&amp;"SI"&amp;"-"&amp;B109&amp;"-"&amp;TEXT(C109,"0000"))</f>
        <v/>
      </c>
      <c r="B109" s="16" t="n"/>
      <c r="C109" s="16" t="n"/>
      <c r="D109" s="17" t="n"/>
      <c r="E109" s="16" t="n"/>
      <c r="F109" s="16" t="n"/>
      <c r="G109" s="16" t="n"/>
      <c r="H109" s="16" t="n"/>
      <c r="I109" s="16" t="n"/>
      <c r="J109" s="16" t="n"/>
      <c r="K109" s="16" t="n"/>
      <c r="L109" s="16" t="n"/>
      <c r="M109" s="16" t="n"/>
      <c r="N109" s="17" t="n"/>
      <c r="O109" s="16" t="n"/>
      <c r="P109" s="18">
        <f>IF(D109="","",_xlfn.WORKDAY.INTL(D109,TA_SI,WEEKEND,HOL))</f>
        <v/>
      </c>
      <c r="Q109" s="15">
        <f>IF(D109="","",IF(N109="",DATADATE,N109)-D109)</f>
        <v/>
      </c>
      <c r="R109" s="15">
        <f>IF(OR(P109="",N109&lt;&gt;""),"",IF(DATADATE&gt;P109,"OVERDUE",""))</f>
        <v/>
      </c>
      <c r="S109" s="16" t="n"/>
      <c r="T109" s="16" t="n"/>
    </row>
    <row r="110">
      <c r="A110" s="15">
        <f>IF(C110="","",PROJ&amp;"-"&amp;"SI"&amp;"-"&amp;B110&amp;"-"&amp;TEXT(C110,"0000"))</f>
        <v/>
      </c>
      <c r="B110" s="16" t="n"/>
      <c r="C110" s="16" t="n"/>
      <c r="D110" s="17" t="n"/>
      <c r="E110" s="16" t="n"/>
      <c r="F110" s="16" t="n"/>
      <c r="G110" s="16" t="n"/>
      <c r="H110" s="16" t="n"/>
      <c r="I110" s="16" t="n"/>
      <c r="J110" s="16" t="n"/>
      <c r="K110" s="16" t="n"/>
      <c r="L110" s="16" t="n"/>
      <c r="M110" s="16" t="n"/>
      <c r="N110" s="17" t="n"/>
      <c r="O110" s="16" t="n"/>
      <c r="P110" s="18">
        <f>IF(D110="","",_xlfn.WORKDAY.INTL(D110,TA_SI,WEEKEND,HOL))</f>
        <v/>
      </c>
      <c r="Q110" s="15">
        <f>IF(D110="","",IF(N110="",DATADATE,N110)-D110)</f>
        <v/>
      </c>
      <c r="R110" s="15">
        <f>IF(OR(P110="",N110&lt;&gt;""),"",IF(DATADATE&gt;P110,"OVERDUE",""))</f>
        <v/>
      </c>
      <c r="S110" s="16" t="n"/>
      <c r="T110" s="16" t="n"/>
    </row>
    <row r="111">
      <c r="A111" s="15">
        <f>IF(C111="","",PROJ&amp;"-"&amp;"SI"&amp;"-"&amp;B111&amp;"-"&amp;TEXT(C111,"0000"))</f>
        <v/>
      </c>
      <c r="B111" s="16" t="n"/>
      <c r="C111" s="16" t="n"/>
      <c r="D111" s="17" t="n"/>
      <c r="E111" s="16" t="n"/>
      <c r="F111" s="16" t="n"/>
      <c r="G111" s="16" t="n"/>
      <c r="H111" s="16" t="n"/>
      <c r="I111" s="16" t="n"/>
      <c r="J111" s="16" t="n"/>
      <c r="K111" s="16" t="n"/>
      <c r="L111" s="16" t="n"/>
      <c r="M111" s="16" t="n"/>
      <c r="N111" s="17" t="n"/>
      <c r="O111" s="16" t="n"/>
      <c r="P111" s="18">
        <f>IF(D111="","",_xlfn.WORKDAY.INTL(D111,TA_SI,WEEKEND,HOL))</f>
        <v/>
      </c>
      <c r="Q111" s="15">
        <f>IF(D111="","",IF(N111="",DATADATE,N111)-D111)</f>
        <v/>
      </c>
      <c r="R111" s="15">
        <f>IF(OR(P111="",N111&lt;&gt;""),"",IF(DATADATE&gt;P111,"OVERDUE",""))</f>
        <v/>
      </c>
      <c r="S111" s="16" t="n"/>
      <c r="T111" s="16" t="n"/>
    </row>
    <row r="112">
      <c r="A112" s="15">
        <f>IF(C112="","",PROJ&amp;"-"&amp;"SI"&amp;"-"&amp;B112&amp;"-"&amp;TEXT(C112,"0000"))</f>
        <v/>
      </c>
      <c r="B112" s="16" t="n"/>
      <c r="C112" s="16" t="n"/>
      <c r="D112" s="17" t="n"/>
      <c r="E112" s="16" t="n"/>
      <c r="F112" s="16" t="n"/>
      <c r="G112" s="16" t="n"/>
      <c r="H112" s="16" t="n"/>
      <c r="I112" s="16" t="n"/>
      <c r="J112" s="16" t="n"/>
      <c r="K112" s="16" t="n"/>
      <c r="L112" s="16" t="n"/>
      <c r="M112" s="16" t="n"/>
      <c r="N112" s="17" t="n"/>
      <c r="O112" s="16" t="n"/>
      <c r="P112" s="18">
        <f>IF(D112="","",_xlfn.WORKDAY.INTL(D112,TA_SI,WEEKEND,HOL))</f>
        <v/>
      </c>
      <c r="Q112" s="15">
        <f>IF(D112="","",IF(N112="",DATADATE,N112)-D112)</f>
        <v/>
      </c>
      <c r="R112" s="15">
        <f>IF(OR(P112="",N112&lt;&gt;""),"",IF(DATADATE&gt;P112,"OVERDUE",""))</f>
        <v/>
      </c>
      <c r="S112" s="16" t="n"/>
      <c r="T112" s="16" t="n"/>
    </row>
    <row r="113">
      <c r="A113" s="15">
        <f>IF(C113="","",PROJ&amp;"-"&amp;"SI"&amp;"-"&amp;B113&amp;"-"&amp;TEXT(C113,"0000"))</f>
        <v/>
      </c>
      <c r="B113" s="16" t="n"/>
      <c r="C113" s="16" t="n"/>
      <c r="D113" s="17" t="n"/>
      <c r="E113" s="16" t="n"/>
      <c r="F113" s="16" t="n"/>
      <c r="G113" s="16" t="n"/>
      <c r="H113" s="16" t="n"/>
      <c r="I113" s="16" t="n"/>
      <c r="J113" s="16" t="n"/>
      <c r="K113" s="16" t="n"/>
      <c r="L113" s="16" t="n"/>
      <c r="M113" s="16" t="n"/>
      <c r="N113" s="17" t="n"/>
      <c r="O113" s="16" t="n"/>
      <c r="P113" s="18">
        <f>IF(D113="","",_xlfn.WORKDAY.INTL(D113,TA_SI,WEEKEND,HOL))</f>
        <v/>
      </c>
      <c r="Q113" s="15">
        <f>IF(D113="","",IF(N113="",DATADATE,N113)-D113)</f>
        <v/>
      </c>
      <c r="R113" s="15">
        <f>IF(OR(P113="",N113&lt;&gt;""),"",IF(DATADATE&gt;P113,"OVERDUE",""))</f>
        <v/>
      </c>
      <c r="S113" s="16" t="n"/>
      <c r="T113" s="16" t="n"/>
    </row>
    <row r="114">
      <c r="A114" s="15">
        <f>IF(C114="","",PROJ&amp;"-"&amp;"SI"&amp;"-"&amp;B114&amp;"-"&amp;TEXT(C114,"0000"))</f>
        <v/>
      </c>
      <c r="B114" s="16" t="n"/>
      <c r="C114" s="16" t="n"/>
      <c r="D114" s="17" t="n"/>
      <c r="E114" s="16" t="n"/>
      <c r="F114" s="16" t="n"/>
      <c r="G114" s="16" t="n"/>
      <c r="H114" s="16" t="n"/>
      <c r="I114" s="16" t="n"/>
      <c r="J114" s="16" t="n"/>
      <c r="K114" s="16" t="n"/>
      <c r="L114" s="16" t="n"/>
      <c r="M114" s="16" t="n"/>
      <c r="N114" s="17" t="n"/>
      <c r="O114" s="16" t="n"/>
      <c r="P114" s="18">
        <f>IF(D114="","",_xlfn.WORKDAY.INTL(D114,TA_SI,WEEKEND,HOL))</f>
        <v/>
      </c>
      <c r="Q114" s="15">
        <f>IF(D114="","",IF(N114="",DATADATE,N114)-D114)</f>
        <v/>
      </c>
      <c r="R114" s="15">
        <f>IF(OR(P114="",N114&lt;&gt;""),"",IF(DATADATE&gt;P114,"OVERDUE",""))</f>
        <v/>
      </c>
      <c r="S114" s="16" t="n"/>
      <c r="T114" s="16" t="n"/>
    </row>
    <row r="115">
      <c r="A115" s="15">
        <f>IF(C115="","",PROJ&amp;"-"&amp;"SI"&amp;"-"&amp;B115&amp;"-"&amp;TEXT(C115,"0000"))</f>
        <v/>
      </c>
      <c r="B115" s="16" t="n"/>
      <c r="C115" s="16" t="n"/>
      <c r="D115" s="17" t="n"/>
      <c r="E115" s="16" t="n"/>
      <c r="F115" s="16" t="n"/>
      <c r="G115" s="16" t="n"/>
      <c r="H115" s="16" t="n"/>
      <c r="I115" s="16" t="n"/>
      <c r="J115" s="16" t="n"/>
      <c r="K115" s="16" t="n"/>
      <c r="L115" s="16" t="n"/>
      <c r="M115" s="16" t="n"/>
      <c r="N115" s="17" t="n"/>
      <c r="O115" s="16" t="n"/>
      <c r="P115" s="18">
        <f>IF(D115="","",_xlfn.WORKDAY.INTL(D115,TA_SI,WEEKEND,HOL))</f>
        <v/>
      </c>
      <c r="Q115" s="15">
        <f>IF(D115="","",IF(N115="",DATADATE,N115)-D115)</f>
        <v/>
      </c>
      <c r="R115" s="15">
        <f>IF(OR(P115="",N115&lt;&gt;""),"",IF(DATADATE&gt;P115,"OVERDUE",""))</f>
        <v/>
      </c>
      <c r="S115" s="16" t="n"/>
      <c r="T115" s="16" t="n"/>
    </row>
    <row r="116">
      <c r="A116" s="15">
        <f>IF(C116="","",PROJ&amp;"-"&amp;"SI"&amp;"-"&amp;B116&amp;"-"&amp;TEXT(C116,"0000"))</f>
        <v/>
      </c>
      <c r="B116" s="16" t="n"/>
      <c r="C116" s="16" t="n"/>
      <c r="D116" s="17" t="n"/>
      <c r="E116" s="16" t="n"/>
      <c r="F116" s="16" t="n"/>
      <c r="G116" s="16" t="n"/>
      <c r="H116" s="16" t="n"/>
      <c r="I116" s="16" t="n"/>
      <c r="J116" s="16" t="n"/>
      <c r="K116" s="16" t="n"/>
      <c r="L116" s="16" t="n"/>
      <c r="M116" s="16" t="n"/>
      <c r="N116" s="17" t="n"/>
      <c r="O116" s="16" t="n"/>
      <c r="P116" s="18">
        <f>IF(D116="","",_xlfn.WORKDAY.INTL(D116,TA_SI,WEEKEND,HOL))</f>
        <v/>
      </c>
      <c r="Q116" s="15">
        <f>IF(D116="","",IF(N116="",DATADATE,N116)-D116)</f>
        <v/>
      </c>
      <c r="R116" s="15">
        <f>IF(OR(P116="",N116&lt;&gt;""),"",IF(DATADATE&gt;P116,"OVERDUE",""))</f>
        <v/>
      </c>
      <c r="S116" s="16" t="n"/>
      <c r="T116" s="16" t="n"/>
    </row>
    <row r="117">
      <c r="A117" s="15">
        <f>IF(C117="","",PROJ&amp;"-"&amp;"SI"&amp;"-"&amp;B117&amp;"-"&amp;TEXT(C117,"0000"))</f>
        <v/>
      </c>
      <c r="B117" s="16" t="n"/>
      <c r="C117" s="16" t="n"/>
      <c r="D117" s="17" t="n"/>
      <c r="E117" s="16" t="n"/>
      <c r="F117" s="16" t="n"/>
      <c r="G117" s="16" t="n"/>
      <c r="H117" s="16" t="n"/>
      <c r="I117" s="16" t="n"/>
      <c r="J117" s="16" t="n"/>
      <c r="K117" s="16" t="n"/>
      <c r="L117" s="16" t="n"/>
      <c r="M117" s="16" t="n"/>
      <c r="N117" s="17" t="n"/>
      <c r="O117" s="16" t="n"/>
      <c r="P117" s="18">
        <f>IF(D117="","",_xlfn.WORKDAY.INTL(D117,TA_SI,WEEKEND,HOL))</f>
        <v/>
      </c>
      <c r="Q117" s="15">
        <f>IF(D117="","",IF(N117="",DATADATE,N117)-D117)</f>
        <v/>
      </c>
      <c r="R117" s="15">
        <f>IF(OR(P117="",N117&lt;&gt;""),"",IF(DATADATE&gt;P117,"OVERDUE",""))</f>
        <v/>
      </c>
      <c r="S117" s="16" t="n"/>
      <c r="T117" s="16" t="n"/>
    </row>
    <row r="118">
      <c r="A118" s="15">
        <f>IF(C118="","",PROJ&amp;"-"&amp;"SI"&amp;"-"&amp;B118&amp;"-"&amp;TEXT(C118,"0000"))</f>
        <v/>
      </c>
      <c r="B118" s="16" t="n"/>
      <c r="C118" s="16" t="n"/>
      <c r="D118" s="17" t="n"/>
      <c r="E118" s="16" t="n"/>
      <c r="F118" s="16" t="n"/>
      <c r="G118" s="16" t="n"/>
      <c r="H118" s="16" t="n"/>
      <c r="I118" s="16" t="n"/>
      <c r="J118" s="16" t="n"/>
      <c r="K118" s="16" t="n"/>
      <c r="L118" s="16" t="n"/>
      <c r="M118" s="16" t="n"/>
      <c r="N118" s="17" t="n"/>
      <c r="O118" s="16" t="n"/>
      <c r="P118" s="18">
        <f>IF(D118="","",_xlfn.WORKDAY.INTL(D118,TA_SI,WEEKEND,HOL))</f>
        <v/>
      </c>
      <c r="Q118" s="15">
        <f>IF(D118="","",IF(N118="",DATADATE,N118)-D118)</f>
        <v/>
      </c>
      <c r="R118" s="15">
        <f>IF(OR(P118="",N118&lt;&gt;""),"",IF(DATADATE&gt;P118,"OVERDUE",""))</f>
        <v/>
      </c>
      <c r="S118" s="16" t="n"/>
      <c r="T118" s="16" t="n"/>
    </row>
    <row r="119">
      <c r="A119" s="15">
        <f>IF(C119="","",PROJ&amp;"-"&amp;"SI"&amp;"-"&amp;B119&amp;"-"&amp;TEXT(C119,"0000"))</f>
        <v/>
      </c>
      <c r="B119" s="16" t="n"/>
      <c r="C119" s="16" t="n"/>
      <c r="D119" s="17" t="n"/>
      <c r="E119" s="16" t="n"/>
      <c r="F119" s="16" t="n"/>
      <c r="G119" s="16" t="n"/>
      <c r="H119" s="16" t="n"/>
      <c r="I119" s="16" t="n"/>
      <c r="J119" s="16" t="n"/>
      <c r="K119" s="16" t="n"/>
      <c r="L119" s="16" t="n"/>
      <c r="M119" s="16" t="n"/>
      <c r="N119" s="17" t="n"/>
      <c r="O119" s="16" t="n"/>
      <c r="P119" s="18">
        <f>IF(D119="","",_xlfn.WORKDAY.INTL(D119,TA_SI,WEEKEND,HOL))</f>
        <v/>
      </c>
      <c r="Q119" s="15">
        <f>IF(D119="","",IF(N119="",DATADATE,N119)-D119)</f>
        <v/>
      </c>
      <c r="R119" s="15">
        <f>IF(OR(P119="",N119&lt;&gt;""),"",IF(DATADATE&gt;P119,"OVERDUE",""))</f>
        <v/>
      </c>
      <c r="S119" s="16" t="n"/>
      <c r="T119" s="16" t="n"/>
    </row>
    <row r="120">
      <c r="A120" s="15">
        <f>IF(C120="","",PROJ&amp;"-"&amp;"SI"&amp;"-"&amp;B120&amp;"-"&amp;TEXT(C120,"0000"))</f>
        <v/>
      </c>
      <c r="B120" s="16" t="n"/>
      <c r="C120" s="16" t="n"/>
      <c r="D120" s="17" t="n"/>
      <c r="E120" s="16" t="n"/>
      <c r="F120" s="16" t="n"/>
      <c r="G120" s="16" t="n"/>
      <c r="H120" s="16" t="n"/>
      <c r="I120" s="16" t="n"/>
      <c r="J120" s="16" t="n"/>
      <c r="K120" s="16" t="n"/>
      <c r="L120" s="16" t="n"/>
      <c r="M120" s="16" t="n"/>
      <c r="N120" s="17" t="n"/>
      <c r="O120" s="16" t="n"/>
      <c r="P120" s="18">
        <f>IF(D120="","",_xlfn.WORKDAY.INTL(D120,TA_SI,WEEKEND,HOL))</f>
        <v/>
      </c>
      <c r="Q120" s="15">
        <f>IF(D120="","",IF(N120="",DATADATE,N120)-D120)</f>
        <v/>
      </c>
      <c r="R120" s="15">
        <f>IF(OR(P120="",N120&lt;&gt;""),"",IF(DATADATE&gt;P120,"OVERDUE",""))</f>
        <v/>
      </c>
      <c r="S120" s="16" t="n"/>
      <c r="T120" s="16" t="n"/>
    </row>
    <row r="121">
      <c r="A121" s="15">
        <f>IF(C121="","",PROJ&amp;"-"&amp;"SI"&amp;"-"&amp;B121&amp;"-"&amp;TEXT(C121,"0000"))</f>
        <v/>
      </c>
      <c r="B121" s="16" t="n"/>
      <c r="C121" s="16" t="n"/>
      <c r="D121" s="17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7" t="n"/>
      <c r="O121" s="16" t="n"/>
      <c r="P121" s="18">
        <f>IF(D121="","",_xlfn.WORKDAY.INTL(D121,TA_SI,WEEKEND,HOL))</f>
        <v/>
      </c>
      <c r="Q121" s="15">
        <f>IF(D121="","",IF(N121="",DATADATE,N121)-D121)</f>
        <v/>
      </c>
      <c r="R121" s="15">
        <f>IF(OR(P121="",N121&lt;&gt;""),"",IF(DATADATE&gt;P121,"OVERDUE",""))</f>
        <v/>
      </c>
      <c r="S121" s="16" t="n"/>
      <c r="T121" s="16" t="n"/>
    </row>
    <row r="122">
      <c r="A122" s="15">
        <f>IF(C122="","",PROJ&amp;"-"&amp;"SI"&amp;"-"&amp;B122&amp;"-"&amp;TEXT(C122,"0000"))</f>
        <v/>
      </c>
      <c r="B122" s="16" t="n"/>
      <c r="C122" s="16" t="n"/>
      <c r="D122" s="17" t="n"/>
      <c r="E122" s="16" t="n"/>
      <c r="F122" s="16" t="n"/>
      <c r="G122" s="16" t="n"/>
      <c r="H122" s="16" t="n"/>
      <c r="I122" s="16" t="n"/>
      <c r="J122" s="16" t="n"/>
      <c r="K122" s="16" t="n"/>
      <c r="L122" s="16" t="n"/>
      <c r="M122" s="16" t="n"/>
      <c r="N122" s="17" t="n"/>
      <c r="O122" s="16" t="n"/>
      <c r="P122" s="18">
        <f>IF(D122="","",_xlfn.WORKDAY.INTL(D122,TA_SI,WEEKEND,HOL))</f>
        <v/>
      </c>
      <c r="Q122" s="15">
        <f>IF(D122="","",IF(N122="",DATADATE,N122)-D122)</f>
        <v/>
      </c>
      <c r="R122" s="15">
        <f>IF(OR(P122="",N122&lt;&gt;""),"",IF(DATADATE&gt;P122,"OVERDUE",""))</f>
        <v/>
      </c>
      <c r="S122" s="16" t="n"/>
      <c r="T122" s="16" t="n"/>
    </row>
    <row r="123">
      <c r="A123" s="15">
        <f>IF(C123="","",PROJ&amp;"-"&amp;"SI"&amp;"-"&amp;B123&amp;"-"&amp;TEXT(C123,"0000"))</f>
        <v/>
      </c>
      <c r="B123" s="16" t="n"/>
      <c r="C123" s="16" t="n"/>
      <c r="D123" s="17" t="n"/>
      <c r="E123" s="16" t="n"/>
      <c r="F123" s="16" t="n"/>
      <c r="G123" s="16" t="n"/>
      <c r="H123" s="16" t="n"/>
      <c r="I123" s="16" t="n"/>
      <c r="J123" s="16" t="n"/>
      <c r="K123" s="16" t="n"/>
      <c r="L123" s="16" t="n"/>
      <c r="M123" s="16" t="n"/>
      <c r="N123" s="17" t="n"/>
      <c r="O123" s="16" t="n"/>
      <c r="P123" s="18">
        <f>IF(D123="","",_xlfn.WORKDAY.INTL(D123,TA_SI,WEEKEND,HOL))</f>
        <v/>
      </c>
      <c r="Q123" s="15">
        <f>IF(D123="","",IF(N123="",DATADATE,N123)-D123)</f>
        <v/>
      </c>
      <c r="R123" s="15">
        <f>IF(OR(P123="",N123&lt;&gt;""),"",IF(DATADATE&gt;P123,"OVERDUE",""))</f>
        <v/>
      </c>
      <c r="S123" s="16" t="n"/>
      <c r="T123" s="16" t="n"/>
    </row>
    <row r="124">
      <c r="A124" s="15">
        <f>IF(C124="","",PROJ&amp;"-"&amp;"SI"&amp;"-"&amp;B124&amp;"-"&amp;TEXT(C124,"0000"))</f>
        <v/>
      </c>
      <c r="B124" s="16" t="n"/>
      <c r="C124" s="16" t="n"/>
      <c r="D124" s="17" t="n"/>
      <c r="E124" s="16" t="n"/>
      <c r="F124" s="16" t="n"/>
      <c r="G124" s="16" t="n"/>
      <c r="H124" s="16" t="n"/>
      <c r="I124" s="16" t="n"/>
      <c r="J124" s="16" t="n"/>
      <c r="K124" s="16" t="n"/>
      <c r="L124" s="16" t="n"/>
      <c r="M124" s="16" t="n"/>
      <c r="N124" s="17" t="n"/>
      <c r="O124" s="16" t="n"/>
      <c r="P124" s="18">
        <f>IF(D124="","",_xlfn.WORKDAY.INTL(D124,TA_SI,WEEKEND,HOL))</f>
        <v/>
      </c>
      <c r="Q124" s="15">
        <f>IF(D124="","",IF(N124="",DATADATE,N124)-D124)</f>
        <v/>
      </c>
      <c r="R124" s="15">
        <f>IF(OR(P124="",N124&lt;&gt;""),"",IF(DATADATE&gt;P124,"OVERDUE",""))</f>
        <v/>
      </c>
      <c r="S124" s="16" t="n"/>
      <c r="T124" s="16" t="n"/>
    </row>
    <row r="125">
      <c r="A125" s="15">
        <f>IF(C125="","",PROJ&amp;"-"&amp;"SI"&amp;"-"&amp;B125&amp;"-"&amp;TEXT(C125,"0000"))</f>
        <v/>
      </c>
      <c r="B125" s="16" t="n"/>
      <c r="C125" s="16" t="n"/>
      <c r="D125" s="17" t="n"/>
      <c r="E125" s="16" t="n"/>
      <c r="F125" s="16" t="n"/>
      <c r="G125" s="16" t="n"/>
      <c r="H125" s="16" t="n"/>
      <c r="I125" s="16" t="n"/>
      <c r="J125" s="16" t="n"/>
      <c r="K125" s="16" t="n"/>
      <c r="L125" s="16" t="n"/>
      <c r="M125" s="16" t="n"/>
      <c r="N125" s="17" t="n"/>
      <c r="O125" s="16" t="n"/>
      <c r="P125" s="18">
        <f>IF(D125="","",_xlfn.WORKDAY.INTL(D125,TA_SI,WEEKEND,HOL))</f>
        <v/>
      </c>
      <c r="Q125" s="15">
        <f>IF(D125="","",IF(N125="",DATADATE,N125)-D125)</f>
        <v/>
      </c>
      <c r="R125" s="15">
        <f>IF(OR(P125="",N125&lt;&gt;""),"",IF(DATADATE&gt;P125,"OVERDUE",""))</f>
        <v/>
      </c>
      <c r="S125" s="16" t="n"/>
      <c r="T125" s="16" t="n"/>
    </row>
    <row r="126">
      <c r="A126" s="15">
        <f>IF(C126="","",PROJ&amp;"-"&amp;"SI"&amp;"-"&amp;B126&amp;"-"&amp;TEXT(C126,"0000"))</f>
        <v/>
      </c>
      <c r="B126" s="16" t="n"/>
      <c r="C126" s="16" t="n"/>
      <c r="D126" s="17" t="n"/>
      <c r="E126" s="16" t="n"/>
      <c r="F126" s="16" t="n"/>
      <c r="G126" s="16" t="n"/>
      <c r="H126" s="16" t="n"/>
      <c r="I126" s="16" t="n"/>
      <c r="J126" s="16" t="n"/>
      <c r="K126" s="16" t="n"/>
      <c r="L126" s="16" t="n"/>
      <c r="M126" s="16" t="n"/>
      <c r="N126" s="17" t="n"/>
      <c r="O126" s="16" t="n"/>
      <c r="P126" s="18">
        <f>IF(D126="","",_xlfn.WORKDAY.INTL(D126,TA_SI,WEEKEND,HOL))</f>
        <v/>
      </c>
      <c r="Q126" s="15">
        <f>IF(D126="","",IF(N126="",DATADATE,N126)-D126)</f>
        <v/>
      </c>
      <c r="R126" s="15">
        <f>IF(OR(P126="",N126&lt;&gt;""),"",IF(DATADATE&gt;P126,"OVERDUE",""))</f>
        <v/>
      </c>
      <c r="S126" s="16" t="n"/>
      <c r="T126" s="16" t="n"/>
    </row>
    <row r="127">
      <c r="A127" s="15">
        <f>IF(C127="","",PROJ&amp;"-"&amp;"SI"&amp;"-"&amp;B127&amp;"-"&amp;TEXT(C127,"0000"))</f>
        <v/>
      </c>
      <c r="B127" s="16" t="n"/>
      <c r="C127" s="16" t="n"/>
      <c r="D127" s="17" t="n"/>
      <c r="E127" s="16" t="n"/>
      <c r="F127" s="16" t="n"/>
      <c r="G127" s="16" t="n"/>
      <c r="H127" s="16" t="n"/>
      <c r="I127" s="16" t="n"/>
      <c r="J127" s="16" t="n"/>
      <c r="K127" s="16" t="n"/>
      <c r="L127" s="16" t="n"/>
      <c r="M127" s="16" t="n"/>
      <c r="N127" s="17" t="n"/>
      <c r="O127" s="16" t="n"/>
      <c r="P127" s="18">
        <f>IF(D127="","",_xlfn.WORKDAY.INTL(D127,TA_SI,WEEKEND,HOL))</f>
        <v/>
      </c>
      <c r="Q127" s="15">
        <f>IF(D127="","",IF(N127="",DATADATE,N127)-D127)</f>
        <v/>
      </c>
      <c r="R127" s="15">
        <f>IF(OR(P127="",N127&lt;&gt;""),"",IF(DATADATE&gt;P127,"OVERDUE",""))</f>
        <v/>
      </c>
      <c r="S127" s="16" t="n"/>
      <c r="T127" s="16" t="n"/>
    </row>
    <row r="128">
      <c r="A128" s="15">
        <f>IF(C128="","",PROJ&amp;"-"&amp;"SI"&amp;"-"&amp;B128&amp;"-"&amp;TEXT(C128,"0000"))</f>
        <v/>
      </c>
      <c r="B128" s="16" t="n"/>
      <c r="C128" s="16" t="n"/>
      <c r="D128" s="17" t="n"/>
      <c r="E128" s="16" t="n"/>
      <c r="F128" s="16" t="n"/>
      <c r="G128" s="16" t="n"/>
      <c r="H128" s="16" t="n"/>
      <c r="I128" s="16" t="n"/>
      <c r="J128" s="16" t="n"/>
      <c r="K128" s="16" t="n"/>
      <c r="L128" s="16" t="n"/>
      <c r="M128" s="16" t="n"/>
      <c r="N128" s="17" t="n"/>
      <c r="O128" s="16" t="n"/>
      <c r="P128" s="18">
        <f>IF(D128="","",_xlfn.WORKDAY.INTL(D128,TA_SI,WEEKEND,HOL))</f>
        <v/>
      </c>
      <c r="Q128" s="15">
        <f>IF(D128="","",IF(N128="",DATADATE,N128)-D128)</f>
        <v/>
      </c>
      <c r="R128" s="15">
        <f>IF(OR(P128="",N128&lt;&gt;""),"",IF(DATADATE&gt;P128,"OVERDUE",""))</f>
        <v/>
      </c>
      <c r="S128" s="16" t="n"/>
      <c r="T128" s="16" t="n"/>
    </row>
    <row r="129">
      <c r="A129" s="15">
        <f>IF(C129="","",PROJ&amp;"-"&amp;"SI"&amp;"-"&amp;B129&amp;"-"&amp;TEXT(C129,"0000"))</f>
        <v/>
      </c>
      <c r="B129" s="16" t="n"/>
      <c r="C129" s="16" t="n"/>
      <c r="D129" s="17" t="n"/>
      <c r="E129" s="16" t="n"/>
      <c r="F129" s="16" t="n"/>
      <c r="G129" s="16" t="n"/>
      <c r="H129" s="16" t="n"/>
      <c r="I129" s="16" t="n"/>
      <c r="J129" s="16" t="n"/>
      <c r="K129" s="16" t="n"/>
      <c r="L129" s="16" t="n"/>
      <c r="M129" s="16" t="n"/>
      <c r="N129" s="17" t="n"/>
      <c r="O129" s="16" t="n"/>
      <c r="P129" s="18">
        <f>IF(D129="","",_xlfn.WORKDAY.INTL(D129,TA_SI,WEEKEND,HOL))</f>
        <v/>
      </c>
      <c r="Q129" s="15">
        <f>IF(D129="","",IF(N129="",DATADATE,N129)-D129)</f>
        <v/>
      </c>
      <c r="R129" s="15">
        <f>IF(OR(P129="",N129&lt;&gt;""),"",IF(DATADATE&gt;P129,"OVERDUE",""))</f>
        <v/>
      </c>
      <c r="S129" s="16" t="n"/>
      <c r="T129" s="16" t="n"/>
    </row>
    <row r="130">
      <c r="A130" s="15">
        <f>IF(C130="","",PROJ&amp;"-"&amp;"SI"&amp;"-"&amp;B130&amp;"-"&amp;TEXT(C130,"0000"))</f>
        <v/>
      </c>
      <c r="B130" s="16" t="n"/>
      <c r="C130" s="16" t="n"/>
      <c r="D130" s="17" t="n"/>
      <c r="E130" s="16" t="n"/>
      <c r="F130" s="16" t="n"/>
      <c r="G130" s="16" t="n"/>
      <c r="H130" s="16" t="n"/>
      <c r="I130" s="16" t="n"/>
      <c r="J130" s="16" t="n"/>
      <c r="K130" s="16" t="n"/>
      <c r="L130" s="16" t="n"/>
      <c r="M130" s="16" t="n"/>
      <c r="N130" s="17" t="n"/>
      <c r="O130" s="16" t="n"/>
      <c r="P130" s="18">
        <f>IF(D130="","",_xlfn.WORKDAY.INTL(D130,TA_SI,WEEKEND,HOL))</f>
        <v/>
      </c>
      <c r="Q130" s="15">
        <f>IF(D130="","",IF(N130="",DATADATE,N130)-D130)</f>
        <v/>
      </c>
      <c r="R130" s="15">
        <f>IF(OR(P130="",N130&lt;&gt;""),"",IF(DATADATE&gt;P130,"OVERDUE",""))</f>
        <v/>
      </c>
      <c r="S130" s="16" t="n"/>
      <c r="T130" s="16" t="n"/>
    </row>
    <row r="131">
      <c r="A131" s="15">
        <f>IF(C131="","",PROJ&amp;"-"&amp;"SI"&amp;"-"&amp;B131&amp;"-"&amp;TEXT(C131,"0000"))</f>
        <v/>
      </c>
      <c r="B131" s="16" t="n"/>
      <c r="C131" s="16" t="n"/>
      <c r="D131" s="17" t="n"/>
      <c r="E131" s="16" t="n"/>
      <c r="F131" s="16" t="n"/>
      <c r="G131" s="16" t="n"/>
      <c r="H131" s="16" t="n"/>
      <c r="I131" s="16" t="n"/>
      <c r="J131" s="16" t="n"/>
      <c r="K131" s="16" t="n"/>
      <c r="L131" s="16" t="n"/>
      <c r="M131" s="16" t="n"/>
      <c r="N131" s="17" t="n"/>
      <c r="O131" s="16" t="n"/>
      <c r="P131" s="18">
        <f>IF(D131="","",_xlfn.WORKDAY.INTL(D131,TA_SI,WEEKEND,HOL))</f>
        <v/>
      </c>
      <c r="Q131" s="15">
        <f>IF(D131="","",IF(N131="",DATADATE,N131)-D131)</f>
        <v/>
      </c>
      <c r="R131" s="15">
        <f>IF(OR(P131="",N131&lt;&gt;""),"",IF(DATADATE&gt;P131,"OVERDUE",""))</f>
        <v/>
      </c>
      <c r="S131" s="16" t="n"/>
      <c r="T131" s="16" t="n"/>
    </row>
    <row r="132">
      <c r="A132" s="15">
        <f>IF(C132="","",PROJ&amp;"-"&amp;"SI"&amp;"-"&amp;B132&amp;"-"&amp;TEXT(C132,"0000"))</f>
        <v/>
      </c>
      <c r="B132" s="16" t="n"/>
      <c r="C132" s="16" t="n"/>
      <c r="D132" s="17" t="n"/>
      <c r="E132" s="16" t="n"/>
      <c r="F132" s="16" t="n"/>
      <c r="G132" s="16" t="n"/>
      <c r="H132" s="16" t="n"/>
      <c r="I132" s="16" t="n"/>
      <c r="J132" s="16" t="n"/>
      <c r="K132" s="16" t="n"/>
      <c r="L132" s="16" t="n"/>
      <c r="M132" s="16" t="n"/>
      <c r="N132" s="17" t="n"/>
      <c r="O132" s="16" t="n"/>
      <c r="P132" s="18">
        <f>IF(D132="","",_xlfn.WORKDAY.INTL(D132,TA_SI,WEEKEND,HOL))</f>
        <v/>
      </c>
      <c r="Q132" s="15">
        <f>IF(D132="","",IF(N132="",DATADATE,N132)-D132)</f>
        <v/>
      </c>
      <c r="R132" s="15">
        <f>IF(OR(P132="",N132&lt;&gt;""),"",IF(DATADATE&gt;P132,"OVERDUE",""))</f>
        <v/>
      </c>
      <c r="S132" s="16" t="n"/>
      <c r="T132" s="16" t="n"/>
    </row>
    <row r="133">
      <c r="A133" s="15">
        <f>IF(C133="","",PROJ&amp;"-"&amp;"SI"&amp;"-"&amp;B133&amp;"-"&amp;TEXT(C133,"0000"))</f>
        <v/>
      </c>
      <c r="B133" s="16" t="n"/>
      <c r="C133" s="16" t="n"/>
      <c r="D133" s="17" t="n"/>
      <c r="E133" s="16" t="n"/>
      <c r="F133" s="16" t="n"/>
      <c r="G133" s="16" t="n"/>
      <c r="H133" s="16" t="n"/>
      <c r="I133" s="16" t="n"/>
      <c r="J133" s="16" t="n"/>
      <c r="K133" s="16" t="n"/>
      <c r="L133" s="16" t="n"/>
      <c r="M133" s="16" t="n"/>
      <c r="N133" s="17" t="n"/>
      <c r="O133" s="16" t="n"/>
      <c r="P133" s="18">
        <f>IF(D133="","",_xlfn.WORKDAY.INTL(D133,TA_SI,WEEKEND,HOL))</f>
        <v/>
      </c>
      <c r="Q133" s="15">
        <f>IF(D133="","",IF(N133="",DATADATE,N133)-D133)</f>
        <v/>
      </c>
      <c r="R133" s="15">
        <f>IF(OR(P133="",N133&lt;&gt;""),"",IF(DATADATE&gt;P133,"OVERDUE",""))</f>
        <v/>
      </c>
      <c r="S133" s="16" t="n"/>
      <c r="T133" s="16" t="n"/>
    </row>
    <row r="134">
      <c r="A134" s="15">
        <f>IF(C134="","",PROJ&amp;"-"&amp;"SI"&amp;"-"&amp;B134&amp;"-"&amp;TEXT(C134,"0000"))</f>
        <v/>
      </c>
      <c r="B134" s="16" t="n"/>
      <c r="C134" s="16" t="n"/>
      <c r="D134" s="17" t="n"/>
      <c r="E134" s="16" t="n"/>
      <c r="F134" s="16" t="n"/>
      <c r="G134" s="16" t="n"/>
      <c r="H134" s="16" t="n"/>
      <c r="I134" s="16" t="n"/>
      <c r="J134" s="16" t="n"/>
      <c r="K134" s="16" t="n"/>
      <c r="L134" s="16" t="n"/>
      <c r="M134" s="16" t="n"/>
      <c r="N134" s="17" t="n"/>
      <c r="O134" s="16" t="n"/>
      <c r="P134" s="18">
        <f>IF(D134="","",_xlfn.WORKDAY.INTL(D134,TA_SI,WEEKEND,HOL))</f>
        <v/>
      </c>
      <c r="Q134" s="15">
        <f>IF(D134="","",IF(N134="",DATADATE,N134)-D134)</f>
        <v/>
      </c>
      <c r="R134" s="15">
        <f>IF(OR(P134="",N134&lt;&gt;""),"",IF(DATADATE&gt;P134,"OVERDUE",""))</f>
        <v/>
      </c>
      <c r="S134" s="16" t="n"/>
      <c r="T134" s="16" t="n"/>
    </row>
    <row r="135">
      <c r="A135" s="15">
        <f>IF(C135="","",PROJ&amp;"-"&amp;"SI"&amp;"-"&amp;B135&amp;"-"&amp;TEXT(C135,"0000"))</f>
        <v/>
      </c>
      <c r="B135" s="16" t="n"/>
      <c r="C135" s="16" t="n"/>
      <c r="D135" s="17" t="n"/>
      <c r="E135" s="16" t="n"/>
      <c r="F135" s="16" t="n"/>
      <c r="G135" s="16" t="n"/>
      <c r="H135" s="16" t="n"/>
      <c r="I135" s="16" t="n"/>
      <c r="J135" s="16" t="n"/>
      <c r="K135" s="16" t="n"/>
      <c r="L135" s="16" t="n"/>
      <c r="M135" s="16" t="n"/>
      <c r="N135" s="17" t="n"/>
      <c r="O135" s="16" t="n"/>
      <c r="P135" s="18">
        <f>IF(D135="","",_xlfn.WORKDAY.INTL(D135,TA_SI,WEEKEND,HOL))</f>
        <v/>
      </c>
      <c r="Q135" s="15">
        <f>IF(D135="","",IF(N135="",DATADATE,N135)-D135)</f>
        <v/>
      </c>
      <c r="R135" s="15">
        <f>IF(OR(P135="",N135&lt;&gt;""),"",IF(DATADATE&gt;P135,"OVERDUE",""))</f>
        <v/>
      </c>
      <c r="S135" s="16" t="n"/>
      <c r="T135" s="16" t="n"/>
    </row>
    <row r="136">
      <c r="A136" s="15">
        <f>IF(C136="","",PROJ&amp;"-"&amp;"SI"&amp;"-"&amp;B136&amp;"-"&amp;TEXT(C136,"0000"))</f>
        <v/>
      </c>
      <c r="B136" s="16" t="n"/>
      <c r="C136" s="16" t="n"/>
      <c r="D136" s="17" t="n"/>
      <c r="E136" s="16" t="n"/>
      <c r="F136" s="16" t="n"/>
      <c r="G136" s="16" t="n"/>
      <c r="H136" s="16" t="n"/>
      <c r="I136" s="16" t="n"/>
      <c r="J136" s="16" t="n"/>
      <c r="K136" s="16" t="n"/>
      <c r="L136" s="16" t="n"/>
      <c r="M136" s="16" t="n"/>
      <c r="N136" s="17" t="n"/>
      <c r="O136" s="16" t="n"/>
      <c r="P136" s="18">
        <f>IF(D136="","",_xlfn.WORKDAY.INTL(D136,TA_SI,WEEKEND,HOL))</f>
        <v/>
      </c>
      <c r="Q136" s="15">
        <f>IF(D136="","",IF(N136="",DATADATE,N136)-D136)</f>
        <v/>
      </c>
      <c r="R136" s="15">
        <f>IF(OR(P136="",N136&lt;&gt;""),"",IF(DATADATE&gt;P136,"OVERDUE",""))</f>
        <v/>
      </c>
      <c r="S136" s="16" t="n"/>
      <c r="T136" s="16" t="n"/>
    </row>
    <row r="137">
      <c r="A137" s="15">
        <f>IF(C137="","",PROJ&amp;"-"&amp;"SI"&amp;"-"&amp;B137&amp;"-"&amp;TEXT(C137,"0000"))</f>
        <v/>
      </c>
      <c r="B137" s="16" t="n"/>
      <c r="C137" s="16" t="n"/>
      <c r="D137" s="17" t="n"/>
      <c r="E137" s="16" t="n"/>
      <c r="F137" s="16" t="n"/>
      <c r="G137" s="16" t="n"/>
      <c r="H137" s="16" t="n"/>
      <c r="I137" s="16" t="n"/>
      <c r="J137" s="16" t="n"/>
      <c r="K137" s="16" t="n"/>
      <c r="L137" s="16" t="n"/>
      <c r="M137" s="16" t="n"/>
      <c r="N137" s="17" t="n"/>
      <c r="O137" s="16" t="n"/>
      <c r="P137" s="18">
        <f>IF(D137="","",_xlfn.WORKDAY.INTL(D137,TA_SI,WEEKEND,HOL))</f>
        <v/>
      </c>
      <c r="Q137" s="15">
        <f>IF(D137="","",IF(N137="",DATADATE,N137)-D137)</f>
        <v/>
      </c>
      <c r="R137" s="15">
        <f>IF(OR(P137="",N137&lt;&gt;""),"",IF(DATADATE&gt;P137,"OVERDUE",""))</f>
        <v/>
      </c>
      <c r="S137" s="16" t="n"/>
      <c r="T137" s="16" t="n"/>
    </row>
    <row r="138">
      <c r="A138" s="15">
        <f>IF(C138="","",PROJ&amp;"-"&amp;"SI"&amp;"-"&amp;B138&amp;"-"&amp;TEXT(C138,"0000"))</f>
        <v/>
      </c>
      <c r="B138" s="16" t="n"/>
      <c r="C138" s="16" t="n"/>
      <c r="D138" s="17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6" t="n"/>
      <c r="N138" s="17" t="n"/>
      <c r="O138" s="16" t="n"/>
      <c r="P138" s="18">
        <f>IF(D138="","",_xlfn.WORKDAY.INTL(D138,TA_SI,WEEKEND,HOL))</f>
        <v/>
      </c>
      <c r="Q138" s="15">
        <f>IF(D138="","",IF(N138="",DATADATE,N138)-D138)</f>
        <v/>
      </c>
      <c r="R138" s="15">
        <f>IF(OR(P138="",N138&lt;&gt;""),"",IF(DATADATE&gt;P138,"OVERDUE",""))</f>
        <v/>
      </c>
      <c r="S138" s="16" t="n"/>
      <c r="T138" s="16" t="n"/>
    </row>
    <row r="139">
      <c r="A139" s="15">
        <f>IF(C139="","",PROJ&amp;"-"&amp;"SI"&amp;"-"&amp;B139&amp;"-"&amp;TEXT(C139,"0000"))</f>
        <v/>
      </c>
      <c r="B139" s="16" t="n"/>
      <c r="C139" s="16" t="n"/>
      <c r="D139" s="17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7" t="n"/>
      <c r="O139" s="16" t="n"/>
      <c r="P139" s="18">
        <f>IF(D139="","",_xlfn.WORKDAY.INTL(D139,TA_SI,WEEKEND,HOL))</f>
        <v/>
      </c>
      <c r="Q139" s="15">
        <f>IF(D139="","",IF(N139="",DATADATE,N139)-D139)</f>
        <v/>
      </c>
      <c r="R139" s="15">
        <f>IF(OR(P139="",N139&lt;&gt;""),"",IF(DATADATE&gt;P139,"OVERDUE",""))</f>
        <v/>
      </c>
      <c r="S139" s="16" t="n"/>
      <c r="T139" s="16" t="n"/>
    </row>
    <row r="140">
      <c r="A140" s="15">
        <f>IF(C140="","",PROJ&amp;"-"&amp;"SI"&amp;"-"&amp;B140&amp;"-"&amp;TEXT(C140,"0000"))</f>
        <v/>
      </c>
      <c r="B140" s="16" t="n"/>
      <c r="C140" s="16" t="n"/>
      <c r="D140" s="17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7" t="n"/>
      <c r="O140" s="16" t="n"/>
      <c r="P140" s="18">
        <f>IF(D140="","",_xlfn.WORKDAY.INTL(D140,TA_SI,WEEKEND,HOL))</f>
        <v/>
      </c>
      <c r="Q140" s="15">
        <f>IF(D140="","",IF(N140="",DATADATE,N140)-D140)</f>
        <v/>
      </c>
      <c r="R140" s="15">
        <f>IF(OR(P140="",N140&lt;&gt;""),"",IF(DATADATE&gt;P140,"OVERDUE",""))</f>
        <v/>
      </c>
      <c r="S140" s="16" t="n"/>
      <c r="T140" s="16" t="n"/>
    </row>
    <row r="141">
      <c r="A141" s="15">
        <f>IF(C141="","",PROJ&amp;"-"&amp;"SI"&amp;"-"&amp;B141&amp;"-"&amp;TEXT(C141,"0000"))</f>
        <v/>
      </c>
      <c r="B141" s="16" t="n"/>
      <c r="C141" s="16" t="n"/>
      <c r="D141" s="17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7" t="n"/>
      <c r="O141" s="16" t="n"/>
      <c r="P141" s="18">
        <f>IF(D141="","",_xlfn.WORKDAY.INTL(D141,TA_SI,WEEKEND,HOL))</f>
        <v/>
      </c>
      <c r="Q141" s="15">
        <f>IF(D141="","",IF(N141="",DATADATE,N141)-D141)</f>
        <v/>
      </c>
      <c r="R141" s="15">
        <f>IF(OR(P141="",N141&lt;&gt;""),"",IF(DATADATE&gt;P141,"OVERDUE",""))</f>
        <v/>
      </c>
      <c r="S141" s="16" t="n"/>
      <c r="T141" s="16" t="n"/>
    </row>
    <row r="142">
      <c r="A142" s="15">
        <f>IF(C142="","",PROJ&amp;"-"&amp;"SI"&amp;"-"&amp;B142&amp;"-"&amp;TEXT(C142,"0000"))</f>
        <v/>
      </c>
      <c r="B142" s="16" t="n"/>
      <c r="C142" s="16" t="n"/>
      <c r="D142" s="17" t="n"/>
      <c r="E142" s="16" t="n"/>
      <c r="F142" s="16" t="n"/>
      <c r="G142" s="16" t="n"/>
      <c r="H142" s="16" t="n"/>
      <c r="I142" s="16" t="n"/>
      <c r="J142" s="16" t="n"/>
      <c r="K142" s="16" t="n"/>
      <c r="L142" s="16" t="n"/>
      <c r="M142" s="16" t="n"/>
      <c r="N142" s="17" t="n"/>
      <c r="O142" s="16" t="n"/>
      <c r="P142" s="18">
        <f>IF(D142="","",_xlfn.WORKDAY.INTL(D142,TA_SI,WEEKEND,HOL))</f>
        <v/>
      </c>
      <c r="Q142" s="15">
        <f>IF(D142="","",IF(N142="",DATADATE,N142)-D142)</f>
        <v/>
      </c>
      <c r="R142" s="15">
        <f>IF(OR(P142="",N142&lt;&gt;""),"",IF(DATADATE&gt;P142,"OVERDUE",""))</f>
        <v/>
      </c>
      <c r="S142" s="16" t="n"/>
      <c r="T142" s="16" t="n"/>
    </row>
    <row r="143">
      <c r="A143" s="15">
        <f>IF(C143="","",PROJ&amp;"-"&amp;"SI"&amp;"-"&amp;B143&amp;"-"&amp;TEXT(C143,"0000"))</f>
        <v/>
      </c>
      <c r="B143" s="16" t="n"/>
      <c r="C143" s="16" t="n"/>
      <c r="D143" s="17" t="n"/>
      <c r="E143" s="16" t="n"/>
      <c r="F143" s="16" t="n"/>
      <c r="G143" s="16" t="n"/>
      <c r="H143" s="16" t="n"/>
      <c r="I143" s="16" t="n"/>
      <c r="J143" s="16" t="n"/>
      <c r="K143" s="16" t="n"/>
      <c r="L143" s="16" t="n"/>
      <c r="M143" s="16" t="n"/>
      <c r="N143" s="17" t="n"/>
      <c r="O143" s="16" t="n"/>
      <c r="P143" s="18">
        <f>IF(D143="","",_xlfn.WORKDAY.INTL(D143,TA_SI,WEEKEND,HOL))</f>
        <v/>
      </c>
      <c r="Q143" s="15">
        <f>IF(D143="","",IF(N143="",DATADATE,N143)-D143)</f>
        <v/>
      </c>
      <c r="R143" s="15">
        <f>IF(OR(P143="",N143&lt;&gt;""),"",IF(DATADATE&gt;P143,"OVERDUE",""))</f>
        <v/>
      </c>
      <c r="S143" s="16" t="n"/>
      <c r="T143" s="16" t="n"/>
    </row>
    <row r="144">
      <c r="A144" s="15">
        <f>IF(C144="","",PROJ&amp;"-"&amp;"SI"&amp;"-"&amp;B144&amp;"-"&amp;TEXT(C144,"0000"))</f>
        <v/>
      </c>
      <c r="B144" s="16" t="n"/>
      <c r="C144" s="16" t="n"/>
      <c r="D144" s="17" t="n"/>
      <c r="E144" s="16" t="n"/>
      <c r="F144" s="16" t="n"/>
      <c r="G144" s="16" t="n"/>
      <c r="H144" s="16" t="n"/>
      <c r="I144" s="16" t="n"/>
      <c r="J144" s="16" t="n"/>
      <c r="K144" s="16" t="n"/>
      <c r="L144" s="16" t="n"/>
      <c r="M144" s="16" t="n"/>
      <c r="N144" s="17" t="n"/>
      <c r="O144" s="16" t="n"/>
      <c r="P144" s="18">
        <f>IF(D144="","",_xlfn.WORKDAY.INTL(D144,TA_SI,WEEKEND,HOL))</f>
        <v/>
      </c>
      <c r="Q144" s="15">
        <f>IF(D144="","",IF(N144="",DATADATE,N144)-D144)</f>
        <v/>
      </c>
      <c r="R144" s="15">
        <f>IF(OR(P144="",N144&lt;&gt;""),"",IF(DATADATE&gt;P144,"OVERDUE",""))</f>
        <v/>
      </c>
      <c r="S144" s="16" t="n"/>
      <c r="T144" s="16" t="n"/>
    </row>
    <row r="145">
      <c r="A145" s="15">
        <f>IF(C145="","",PROJ&amp;"-"&amp;"SI"&amp;"-"&amp;B145&amp;"-"&amp;TEXT(C145,"0000"))</f>
        <v/>
      </c>
      <c r="B145" s="16" t="n"/>
      <c r="C145" s="16" t="n"/>
      <c r="D145" s="17" t="n"/>
      <c r="E145" s="16" t="n"/>
      <c r="F145" s="16" t="n"/>
      <c r="G145" s="16" t="n"/>
      <c r="H145" s="16" t="n"/>
      <c r="I145" s="16" t="n"/>
      <c r="J145" s="16" t="n"/>
      <c r="K145" s="16" t="n"/>
      <c r="L145" s="16" t="n"/>
      <c r="M145" s="16" t="n"/>
      <c r="N145" s="17" t="n"/>
      <c r="O145" s="16" t="n"/>
      <c r="P145" s="18">
        <f>IF(D145="","",_xlfn.WORKDAY.INTL(D145,TA_SI,WEEKEND,HOL))</f>
        <v/>
      </c>
      <c r="Q145" s="15">
        <f>IF(D145="","",IF(N145="",DATADATE,N145)-D145)</f>
        <v/>
      </c>
      <c r="R145" s="15">
        <f>IF(OR(P145="",N145&lt;&gt;""),"",IF(DATADATE&gt;P145,"OVERDUE",""))</f>
        <v/>
      </c>
      <c r="S145" s="16" t="n"/>
      <c r="T145" s="16" t="n"/>
    </row>
    <row r="146">
      <c r="A146" s="15">
        <f>IF(C146="","",PROJ&amp;"-"&amp;"SI"&amp;"-"&amp;B146&amp;"-"&amp;TEXT(C146,"0000"))</f>
        <v/>
      </c>
      <c r="B146" s="16" t="n"/>
      <c r="C146" s="16" t="n"/>
      <c r="D146" s="17" t="n"/>
      <c r="E146" s="16" t="n"/>
      <c r="F146" s="16" t="n"/>
      <c r="G146" s="16" t="n"/>
      <c r="H146" s="16" t="n"/>
      <c r="I146" s="16" t="n"/>
      <c r="J146" s="16" t="n"/>
      <c r="K146" s="16" t="n"/>
      <c r="L146" s="16" t="n"/>
      <c r="M146" s="16" t="n"/>
      <c r="N146" s="17" t="n"/>
      <c r="O146" s="16" t="n"/>
      <c r="P146" s="18">
        <f>IF(D146="","",_xlfn.WORKDAY.INTL(D146,TA_SI,WEEKEND,HOL))</f>
        <v/>
      </c>
      <c r="Q146" s="15">
        <f>IF(D146="","",IF(N146="",DATADATE,N146)-D146)</f>
        <v/>
      </c>
      <c r="R146" s="15">
        <f>IF(OR(P146="",N146&lt;&gt;""),"",IF(DATADATE&gt;P146,"OVERDUE",""))</f>
        <v/>
      </c>
      <c r="S146" s="16" t="n"/>
      <c r="T146" s="16" t="n"/>
    </row>
    <row r="147">
      <c r="A147" s="15">
        <f>IF(C147="","",PROJ&amp;"-"&amp;"SI"&amp;"-"&amp;B147&amp;"-"&amp;TEXT(C147,"0000"))</f>
        <v/>
      </c>
      <c r="B147" s="16" t="n"/>
      <c r="C147" s="16" t="n"/>
      <c r="D147" s="17" t="n"/>
      <c r="E147" s="16" t="n"/>
      <c r="F147" s="16" t="n"/>
      <c r="G147" s="16" t="n"/>
      <c r="H147" s="16" t="n"/>
      <c r="I147" s="16" t="n"/>
      <c r="J147" s="16" t="n"/>
      <c r="K147" s="16" t="n"/>
      <c r="L147" s="16" t="n"/>
      <c r="M147" s="16" t="n"/>
      <c r="N147" s="17" t="n"/>
      <c r="O147" s="16" t="n"/>
      <c r="P147" s="18">
        <f>IF(D147="","",_xlfn.WORKDAY.INTL(D147,TA_SI,WEEKEND,HOL))</f>
        <v/>
      </c>
      <c r="Q147" s="15">
        <f>IF(D147="","",IF(N147="",DATADATE,N147)-D147)</f>
        <v/>
      </c>
      <c r="R147" s="15">
        <f>IF(OR(P147="",N147&lt;&gt;""),"",IF(DATADATE&gt;P147,"OVERDUE",""))</f>
        <v/>
      </c>
      <c r="S147" s="16" t="n"/>
      <c r="T147" s="16" t="n"/>
    </row>
    <row r="148">
      <c r="A148" s="15">
        <f>IF(C148="","",PROJ&amp;"-"&amp;"SI"&amp;"-"&amp;B148&amp;"-"&amp;TEXT(C148,"0000"))</f>
        <v/>
      </c>
      <c r="B148" s="16" t="n"/>
      <c r="C148" s="16" t="n"/>
      <c r="D148" s="17" t="n"/>
      <c r="E148" s="16" t="n"/>
      <c r="F148" s="16" t="n"/>
      <c r="G148" s="16" t="n"/>
      <c r="H148" s="16" t="n"/>
      <c r="I148" s="16" t="n"/>
      <c r="J148" s="16" t="n"/>
      <c r="K148" s="16" t="n"/>
      <c r="L148" s="16" t="n"/>
      <c r="M148" s="16" t="n"/>
      <c r="N148" s="17" t="n"/>
      <c r="O148" s="16" t="n"/>
      <c r="P148" s="18">
        <f>IF(D148="","",_xlfn.WORKDAY.INTL(D148,TA_SI,WEEKEND,HOL))</f>
        <v/>
      </c>
      <c r="Q148" s="15">
        <f>IF(D148="","",IF(N148="",DATADATE,N148)-D148)</f>
        <v/>
      </c>
      <c r="R148" s="15">
        <f>IF(OR(P148="",N148&lt;&gt;""),"",IF(DATADATE&gt;P148,"OVERDUE",""))</f>
        <v/>
      </c>
      <c r="S148" s="16" t="n"/>
      <c r="T148" s="16" t="n"/>
    </row>
    <row r="149">
      <c r="A149" s="15">
        <f>IF(C149="","",PROJ&amp;"-"&amp;"SI"&amp;"-"&amp;B149&amp;"-"&amp;TEXT(C149,"0000"))</f>
        <v/>
      </c>
      <c r="B149" s="16" t="n"/>
      <c r="C149" s="16" t="n"/>
      <c r="D149" s="17" t="n"/>
      <c r="E149" s="16" t="n"/>
      <c r="F149" s="16" t="n"/>
      <c r="G149" s="16" t="n"/>
      <c r="H149" s="16" t="n"/>
      <c r="I149" s="16" t="n"/>
      <c r="J149" s="16" t="n"/>
      <c r="K149" s="16" t="n"/>
      <c r="L149" s="16" t="n"/>
      <c r="M149" s="16" t="n"/>
      <c r="N149" s="17" t="n"/>
      <c r="O149" s="16" t="n"/>
      <c r="P149" s="18">
        <f>IF(D149="","",_xlfn.WORKDAY.INTL(D149,TA_SI,WEEKEND,HOL))</f>
        <v/>
      </c>
      <c r="Q149" s="15">
        <f>IF(D149="","",IF(N149="",DATADATE,N149)-D149)</f>
        <v/>
      </c>
      <c r="R149" s="15">
        <f>IF(OR(P149="",N149&lt;&gt;""),"",IF(DATADATE&gt;P149,"OVERDUE",""))</f>
        <v/>
      </c>
      <c r="S149" s="16" t="n"/>
      <c r="T149" s="16" t="n"/>
    </row>
    <row r="150">
      <c r="A150" s="15">
        <f>IF(C150="","",PROJ&amp;"-"&amp;"SI"&amp;"-"&amp;B150&amp;"-"&amp;TEXT(C150,"0000"))</f>
        <v/>
      </c>
      <c r="B150" s="16" t="n"/>
      <c r="C150" s="16" t="n"/>
      <c r="D150" s="17" t="n"/>
      <c r="E150" s="16" t="n"/>
      <c r="F150" s="16" t="n"/>
      <c r="G150" s="16" t="n"/>
      <c r="H150" s="16" t="n"/>
      <c r="I150" s="16" t="n"/>
      <c r="J150" s="16" t="n"/>
      <c r="K150" s="16" t="n"/>
      <c r="L150" s="16" t="n"/>
      <c r="M150" s="16" t="n"/>
      <c r="N150" s="17" t="n"/>
      <c r="O150" s="16" t="n"/>
      <c r="P150" s="18">
        <f>IF(D150="","",_xlfn.WORKDAY.INTL(D150,TA_SI,WEEKEND,HOL))</f>
        <v/>
      </c>
      <c r="Q150" s="15">
        <f>IF(D150="","",IF(N150="",DATADATE,N150)-D150)</f>
        <v/>
      </c>
      <c r="R150" s="15">
        <f>IF(OR(P150="",N150&lt;&gt;""),"",IF(DATADATE&gt;P150,"OVERDUE",""))</f>
        <v/>
      </c>
      <c r="S150" s="16" t="n"/>
      <c r="T150" s="16" t="n"/>
    </row>
    <row r="151">
      <c r="A151" s="15">
        <f>IF(C151="","",PROJ&amp;"-"&amp;"SI"&amp;"-"&amp;B151&amp;"-"&amp;TEXT(C151,"0000"))</f>
        <v/>
      </c>
      <c r="B151" s="16" t="n"/>
      <c r="C151" s="16" t="n"/>
      <c r="D151" s="17" t="n"/>
      <c r="E151" s="16" t="n"/>
      <c r="F151" s="16" t="n"/>
      <c r="G151" s="16" t="n"/>
      <c r="H151" s="16" t="n"/>
      <c r="I151" s="16" t="n"/>
      <c r="J151" s="16" t="n"/>
      <c r="K151" s="16" t="n"/>
      <c r="L151" s="16" t="n"/>
      <c r="M151" s="16" t="n"/>
      <c r="N151" s="17" t="n"/>
      <c r="O151" s="16" t="n"/>
      <c r="P151" s="18">
        <f>IF(D151="","",_xlfn.WORKDAY.INTL(D151,TA_SI,WEEKEND,HOL))</f>
        <v/>
      </c>
      <c r="Q151" s="15">
        <f>IF(D151="","",IF(N151="",DATADATE,N151)-D151)</f>
        <v/>
      </c>
      <c r="R151" s="15">
        <f>IF(OR(P151="",N151&lt;&gt;""),"",IF(DATADATE&gt;P151,"OVERDUE",""))</f>
        <v/>
      </c>
      <c r="S151" s="16" t="n"/>
      <c r="T151" s="16" t="n"/>
    </row>
    <row r="152">
      <c r="A152" s="15">
        <f>IF(C152="","",PROJ&amp;"-"&amp;"SI"&amp;"-"&amp;B152&amp;"-"&amp;TEXT(C152,"0000"))</f>
        <v/>
      </c>
      <c r="B152" s="16" t="n"/>
      <c r="C152" s="16" t="n"/>
      <c r="D152" s="17" t="n"/>
      <c r="E152" s="16" t="n"/>
      <c r="F152" s="16" t="n"/>
      <c r="G152" s="16" t="n"/>
      <c r="H152" s="16" t="n"/>
      <c r="I152" s="16" t="n"/>
      <c r="J152" s="16" t="n"/>
      <c r="K152" s="16" t="n"/>
      <c r="L152" s="16" t="n"/>
      <c r="M152" s="16" t="n"/>
      <c r="N152" s="17" t="n"/>
      <c r="O152" s="16" t="n"/>
      <c r="P152" s="18">
        <f>IF(D152="","",_xlfn.WORKDAY.INTL(D152,TA_SI,WEEKEND,HOL))</f>
        <v/>
      </c>
      <c r="Q152" s="15">
        <f>IF(D152="","",IF(N152="",DATADATE,N152)-D152)</f>
        <v/>
      </c>
      <c r="R152" s="15">
        <f>IF(OR(P152="",N152&lt;&gt;""),"",IF(DATADATE&gt;P152,"OVERDUE",""))</f>
        <v/>
      </c>
      <c r="S152" s="16" t="n"/>
      <c r="T152" s="16" t="n"/>
    </row>
    <row r="153">
      <c r="A153" s="15">
        <f>IF(C153="","",PROJ&amp;"-"&amp;"SI"&amp;"-"&amp;B153&amp;"-"&amp;TEXT(C153,"0000"))</f>
        <v/>
      </c>
      <c r="B153" s="16" t="n"/>
      <c r="C153" s="16" t="n"/>
      <c r="D153" s="17" t="n"/>
      <c r="E153" s="16" t="n"/>
      <c r="F153" s="16" t="n"/>
      <c r="G153" s="16" t="n"/>
      <c r="H153" s="16" t="n"/>
      <c r="I153" s="16" t="n"/>
      <c r="J153" s="16" t="n"/>
      <c r="K153" s="16" t="n"/>
      <c r="L153" s="16" t="n"/>
      <c r="M153" s="16" t="n"/>
      <c r="N153" s="17" t="n"/>
      <c r="O153" s="16" t="n"/>
      <c r="P153" s="18">
        <f>IF(D153="","",_xlfn.WORKDAY.INTL(D153,TA_SI,WEEKEND,HOL))</f>
        <v/>
      </c>
      <c r="Q153" s="15">
        <f>IF(D153="","",IF(N153="",DATADATE,N153)-D153)</f>
        <v/>
      </c>
      <c r="R153" s="15">
        <f>IF(OR(P153="",N153&lt;&gt;""),"",IF(DATADATE&gt;P153,"OVERDUE",""))</f>
        <v/>
      </c>
      <c r="S153" s="16" t="n"/>
      <c r="T153" s="16" t="n"/>
    </row>
    <row r="154">
      <c r="A154" s="15">
        <f>IF(C154="","",PROJ&amp;"-"&amp;"SI"&amp;"-"&amp;B154&amp;"-"&amp;TEXT(C154,"0000"))</f>
        <v/>
      </c>
      <c r="B154" s="16" t="n"/>
      <c r="C154" s="16" t="n"/>
      <c r="D154" s="17" t="n"/>
      <c r="E154" s="16" t="n"/>
      <c r="F154" s="16" t="n"/>
      <c r="G154" s="16" t="n"/>
      <c r="H154" s="16" t="n"/>
      <c r="I154" s="16" t="n"/>
      <c r="J154" s="16" t="n"/>
      <c r="K154" s="16" t="n"/>
      <c r="L154" s="16" t="n"/>
      <c r="M154" s="16" t="n"/>
      <c r="N154" s="17" t="n"/>
      <c r="O154" s="16" t="n"/>
      <c r="P154" s="18">
        <f>IF(D154="","",_xlfn.WORKDAY.INTL(D154,TA_SI,WEEKEND,HOL))</f>
        <v/>
      </c>
      <c r="Q154" s="15">
        <f>IF(D154="","",IF(N154="",DATADATE,N154)-D154)</f>
        <v/>
      </c>
      <c r="R154" s="15">
        <f>IF(OR(P154="",N154&lt;&gt;""),"",IF(DATADATE&gt;P154,"OVERDUE",""))</f>
        <v/>
      </c>
      <c r="S154" s="16" t="n"/>
      <c r="T154" s="16" t="n"/>
    </row>
    <row r="155">
      <c r="A155" s="15">
        <f>IF(C155="","",PROJ&amp;"-"&amp;"SI"&amp;"-"&amp;B155&amp;"-"&amp;TEXT(C155,"0000"))</f>
        <v/>
      </c>
      <c r="B155" s="16" t="n"/>
      <c r="C155" s="16" t="n"/>
      <c r="D155" s="17" t="n"/>
      <c r="E155" s="16" t="n"/>
      <c r="F155" s="16" t="n"/>
      <c r="G155" s="16" t="n"/>
      <c r="H155" s="16" t="n"/>
      <c r="I155" s="16" t="n"/>
      <c r="J155" s="16" t="n"/>
      <c r="K155" s="16" t="n"/>
      <c r="L155" s="16" t="n"/>
      <c r="M155" s="16" t="n"/>
      <c r="N155" s="17" t="n"/>
      <c r="O155" s="16" t="n"/>
      <c r="P155" s="18">
        <f>IF(D155="","",_xlfn.WORKDAY.INTL(D155,TA_SI,WEEKEND,HOL))</f>
        <v/>
      </c>
      <c r="Q155" s="15">
        <f>IF(D155="","",IF(N155="",DATADATE,N155)-D155)</f>
        <v/>
      </c>
      <c r="R155" s="15">
        <f>IF(OR(P155="",N155&lt;&gt;""),"",IF(DATADATE&gt;P155,"OVERDUE",""))</f>
        <v/>
      </c>
      <c r="S155" s="16" t="n"/>
      <c r="T155" s="16" t="n"/>
    </row>
    <row r="156">
      <c r="A156" s="15">
        <f>IF(C156="","",PROJ&amp;"-"&amp;"SI"&amp;"-"&amp;B156&amp;"-"&amp;TEXT(C156,"0000"))</f>
        <v/>
      </c>
      <c r="B156" s="16" t="n"/>
      <c r="C156" s="16" t="n"/>
      <c r="D156" s="17" t="n"/>
      <c r="E156" s="16" t="n"/>
      <c r="F156" s="16" t="n"/>
      <c r="G156" s="16" t="n"/>
      <c r="H156" s="16" t="n"/>
      <c r="I156" s="16" t="n"/>
      <c r="J156" s="16" t="n"/>
      <c r="K156" s="16" t="n"/>
      <c r="L156" s="16" t="n"/>
      <c r="M156" s="16" t="n"/>
      <c r="N156" s="17" t="n"/>
      <c r="O156" s="16" t="n"/>
      <c r="P156" s="18">
        <f>IF(D156="","",_xlfn.WORKDAY.INTL(D156,TA_SI,WEEKEND,HOL))</f>
        <v/>
      </c>
      <c r="Q156" s="15">
        <f>IF(D156="","",IF(N156="",DATADATE,N156)-D156)</f>
        <v/>
      </c>
      <c r="R156" s="15">
        <f>IF(OR(P156="",N156&lt;&gt;""),"",IF(DATADATE&gt;P156,"OVERDUE",""))</f>
        <v/>
      </c>
      <c r="S156" s="16" t="n"/>
      <c r="T156" s="16" t="n"/>
    </row>
    <row r="157">
      <c r="A157" s="15">
        <f>IF(C157="","",PROJ&amp;"-"&amp;"SI"&amp;"-"&amp;B157&amp;"-"&amp;TEXT(C157,"0000"))</f>
        <v/>
      </c>
      <c r="B157" s="16" t="n"/>
      <c r="C157" s="16" t="n"/>
      <c r="D157" s="17" t="n"/>
      <c r="E157" s="16" t="n"/>
      <c r="F157" s="16" t="n"/>
      <c r="G157" s="16" t="n"/>
      <c r="H157" s="16" t="n"/>
      <c r="I157" s="16" t="n"/>
      <c r="J157" s="16" t="n"/>
      <c r="K157" s="16" t="n"/>
      <c r="L157" s="16" t="n"/>
      <c r="M157" s="16" t="n"/>
      <c r="N157" s="17" t="n"/>
      <c r="O157" s="16" t="n"/>
      <c r="P157" s="18">
        <f>IF(D157="","",_xlfn.WORKDAY.INTL(D157,TA_SI,WEEKEND,HOL))</f>
        <v/>
      </c>
      <c r="Q157" s="15">
        <f>IF(D157="","",IF(N157="",DATADATE,N157)-D157)</f>
        <v/>
      </c>
      <c r="R157" s="15">
        <f>IF(OR(P157="",N157&lt;&gt;""),"",IF(DATADATE&gt;P157,"OVERDUE",""))</f>
        <v/>
      </c>
      <c r="S157" s="16" t="n"/>
      <c r="T157" s="16" t="n"/>
    </row>
    <row r="158">
      <c r="A158" s="15">
        <f>IF(C158="","",PROJ&amp;"-"&amp;"SI"&amp;"-"&amp;B158&amp;"-"&amp;TEXT(C158,"0000"))</f>
        <v/>
      </c>
      <c r="B158" s="16" t="n"/>
      <c r="C158" s="16" t="n"/>
      <c r="D158" s="17" t="n"/>
      <c r="E158" s="16" t="n"/>
      <c r="F158" s="16" t="n"/>
      <c r="G158" s="16" t="n"/>
      <c r="H158" s="16" t="n"/>
      <c r="I158" s="16" t="n"/>
      <c r="J158" s="16" t="n"/>
      <c r="K158" s="16" t="n"/>
      <c r="L158" s="16" t="n"/>
      <c r="M158" s="16" t="n"/>
      <c r="N158" s="17" t="n"/>
      <c r="O158" s="16" t="n"/>
      <c r="P158" s="18">
        <f>IF(D158="","",_xlfn.WORKDAY.INTL(D158,TA_SI,WEEKEND,HOL))</f>
        <v/>
      </c>
      <c r="Q158" s="15">
        <f>IF(D158="","",IF(N158="",DATADATE,N158)-D158)</f>
        <v/>
      </c>
      <c r="R158" s="15">
        <f>IF(OR(P158="",N158&lt;&gt;""),"",IF(DATADATE&gt;P158,"OVERDUE",""))</f>
        <v/>
      </c>
      <c r="S158" s="16" t="n"/>
      <c r="T158" s="16" t="n"/>
    </row>
    <row r="159">
      <c r="A159" s="15">
        <f>IF(C159="","",PROJ&amp;"-"&amp;"SI"&amp;"-"&amp;B159&amp;"-"&amp;TEXT(C159,"0000"))</f>
        <v/>
      </c>
      <c r="B159" s="16" t="n"/>
      <c r="C159" s="16" t="n"/>
      <c r="D159" s="17" t="n"/>
      <c r="E159" s="16" t="n"/>
      <c r="F159" s="16" t="n"/>
      <c r="G159" s="16" t="n"/>
      <c r="H159" s="16" t="n"/>
      <c r="I159" s="16" t="n"/>
      <c r="J159" s="16" t="n"/>
      <c r="K159" s="16" t="n"/>
      <c r="L159" s="16" t="n"/>
      <c r="M159" s="16" t="n"/>
      <c r="N159" s="17" t="n"/>
      <c r="O159" s="16" t="n"/>
      <c r="P159" s="18">
        <f>IF(D159="","",_xlfn.WORKDAY.INTL(D159,TA_SI,WEEKEND,HOL))</f>
        <v/>
      </c>
      <c r="Q159" s="15">
        <f>IF(D159="","",IF(N159="",DATADATE,N159)-D159)</f>
        <v/>
      </c>
      <c r="R159" s="15">
        <f>IF(OR(P159="",N159&lt;&gt;""),"",IF(DATADATE&gt;P159,"OVERDUE",""))</f>
        <v/>
      </c>
      <c r="S159" s="16" t="n"/>
      <c r="T159" s="16" t="n"/>
    </row>
    <row r="160">
      <c r="A160" s="15">
        <f>IF(C160="","",PROJ&amp;"-"&amp;"SI"&amp;"-"&amp;B160&amp;"-"&amp;TEXT(C160,"0000"))</f>
        <v/>
      </c>
      <c r="B160" s="16" t="n"/>
      <c r="C160" s="16" t="n"/>
      <c r="D160" s="17" t="n"/>
      <c r="E160" s="16" t="n"/>
      <c r="F160" s="16" t="n"/>
      <c r="G160" s="16" t="n"/>
      <c r="H160" s="16" t="n"/>
      <c r="I160" s="16" t="n"/>
      <c r="J160" s="16" t="n"/>
      <c r="K160" s="16" t="n"/>
      <c r="L160" s="16" t="n"/>
      <c r="M160" s="16" t="n"/>
      <c r="N160" s="17" t="n"/>
      <c r="O160" s="16" t="n"/>
      <c r="P160" s="18">
        <f>IF(D160="","",_xlfn.WORKDAY.INTL(D160,TA_SI,WEEKEND,HOL))</f>
        <v/>
      </c>
      <c r="Q160" s="15">
        <f>IF(D160="","",IF(N160="",DATADATE,N160)-D160)</f>
        <v/>
      </c>
      <c r="R160" s="15">
        <f>IF(OR(P160="",N160&lt;&gt;""),"",IF(DATADATE&gt;P160,"OVERDUE",""))</f>
        <v/>
      </c>
      <c r="S160" s="16" t="n"/>
      <c r="T160" s="16" t="n"/>
    </row>
    <row r="161">
      <c r="A161" s="15">
        <f>IF(C161="","",PROJ&amp;"-"&amp;"SI"&amp;"-"&amp;B161&amp;"-"&amp;TEXT(C161,"0000"))</f>
        <v/>
      </c>
      <c r="B161" s="16" t="n"/>
      <c r="C161" s="16" t="n"/>
      <c r="D161" s="17" t="n"/>
      <c r="E161" s="16" t="n"/>
      <c r="F161" s="16" t="n"/>
      <c r="G161" s="16" t="n"/>
      <c r="H161" s="16" t="n"/>
      <c r="I161" s="16" t="n"/>
      <c r="J161" s="16" t="n"/>
      <c r="K161" s="16" t="n"/>
      <c r="L161" s="16" t="n"/>
      <c r="M161" s="16" t="n"/>
      <c r="N161" s="17" t="n"/>
      <c r="O161" s="16" t="n"/>
      <c r="P161" s="18">
        <f>IF(D161="","",_xlfn.WORKDAY.INTL(D161,TA_SI,WEEKEND,HOL))</f>
        <v/>
      </c>
      <c r="Q161" s="15">
        <f>IF(D161="","",IF(N161="",DATADATE,N161)-D161)</f>
        <v/>
      </c>
      <c r="R161" s="15">
        <f>IF(OR(P161="",N161&lt;&gt;""),"",IF(DATADATE&gt;P161,"OVERDUE",""))</f>
        <v/>
      </c>
      <c r="S161" s="16" t="n"/>
      <c r="T161" s="16" t="n"/>
    </row>
    <row r="162">
      <c r="A162" s="15">
        <f>IF(C162="","",PROJ&amp;"-"&amp;"SI"&amp;"-"&amp;B162&amp;"-"&amp;TEXT(C162,"0000"))</f>
        <v/>
      </c>
      <c r="B162" s="16" t="n"/>
      <c r="C162" s="16" t="n"/>
      <c r="D162" s="17" t="n"/>
      <c r="E162" s="16" t="n"/>
      <c r="F162" s="16" t="n"/>
      <c r="G162" s="16" t="n"/>
      <c r="H162" s="16" t="n"/>
      <c r="I162" s="16" t="n"/>
      <c r="J162" s="16" t="n"/>
      <c r="K162" s="16" t="n"/>
      <c r="L162" s="16" t="n"/>
      <c r="M162" s="16" t="n"/>
      <c r="N162" s="17" t="n"/>
      <c r="O162" s="16" t="n"/>
      <c r="P162" s="18">
        <f>IF(D162="","",_xlfn.WORKDAY.INTL(D162,TA_SI,WEEKEND,HOL))</f>
        <v/>
      </c>
      <c r="Q162" s="15">
        <f>IF(D162="","",IF(N162="",DATADATE,N162)-D162)</f>
        <v/>
      </c>
      <c r="R162" s="15">
        <f>IF(OR(P162="",N162&lt;&gt;""),"",IF(DATADATE&gt;P162,"OVERDUE",""))</f>
        <v/>
      </c>
      <c r="S162" s="16" t="n"/>
      <c r="T162" s="16" t="n"/>
    </row>
    <row r="163">
      <c r="A163" s="15">
        <f>IF(C163="","",PROJ&amp;"-"&amp;"SI"&amp;"-"&amp;B163&amp;"-"&amp;TEXT(C163,"0000"))</f>
        <v/>
      </c>
      <c r="B163" s="16" t="n"/>
      <c r="C163" s="16" t="n"/>
      <c r="D163" s="17" t="n"/>
      <c r="E163" s="16" t="n"/>
      <c r="F163" s="16" t="n"/>
      <c r="G163" s="16" t="n"/>
      <c r="H163" s="16" t="n"/>
      <c r="I163" s="16" t="n"/>
      <c r="J163" s="16" t="n"/>
      <c r="K163" s="16" t="n"/>
      <c r="L163" s="16" t="n"/>
      <c r="M163" s="16" t="n"/>
      <c r="N163" s="17" t="n"/>
      <c r="O163" s="16" t="n"/>
      <c r="P163" s="18">
        <f>IF(D163="","",_xlfn.WORKDAY.INTL(D163,TA_SI,WEEKEND,HOL))</f>
        <v/>
      </c>
      <c r="Q163" s="15">
        <f>IF(D163="","",IF(N163="",DATADATE,N163)-D163)</f>
        <v/>
      </c>
      <c r="R163" s="15">
        <f>IF(OR(P163="",N163&lt;&gt;""),"",IF(DATADATE&gt;P163,"OVERDUE",""))</f>
        <v/>
      </c>
      <c r="S163" s="16" t="n"/>
      <c r="T163" s="16" t="n"/>
    </row>
    <row r="164">
      <c r="A164" s="15">
        <f>IF(C164="","",PROJ&amp;"-"&amp;"SI"&amp;"-"&amp;B164&amp;"-"&amp;TEXT(C164,"0000"))</f>
        <v/>
      </c>
      <c r="B164" s="16" t="n"/>
      <c r="C164" s="16" t="n"/>
      <c r="D164" s="17" t="n"/>
      <c r="E164" s="16" t="n"/>
      <c r="F164" s="16" t="n"/>
      <c r="G164" s="16" t="n"/>
      <c r="H164" s="16" t="n"/>
      <c r="I164" s="16" t="n"/>
      <c r="J164" s="16" t="n"/>
      <c r="K164" s="16" t="n"/>
      <c r="L164" s="16" t="n"/>
      <c r="M164" s="16" t="n"/>
      <c r="N164" s="17" t="n"/>
      <c r="O164" s="16" t="n"/>
      <c r="P164" s="18">
        <f>IF(D164="","",_xlfn.WORKDAY.INTL(D164,TA_SI,WEEKEND,HOL))</f>
        <v/>
      </c>
      <c r="Q164" s="15">
        <f>IF(D164="","",IF(N164="",DATADATE,N164)-D164)</f>
        <v/>
      </c>
      <c r="R164" s="15">
        <f>IF(OR(P164="",N164&lt;&gt;""),"",IF(DATADATE&gt;P164,"OVERDUE",""))</f>
        <v/>
      </c>
      <c r="S164" s="16" t="n"/>
      <c r="T164" s="16" t="n"/>
    </row>
    <row r="165">
      <c r="A165" s="15">
        <f>IF(C165="","",PROJ&amp;"-"&amp;"SI"&amp;"-"&amp;B165&amp;"-"&amp;TEXT(C165,"0000"))</f>
        <v/>
      </c>
      <c r="B165" s="16" t="n"/>
      <c r="C165" s="16" t="n"/>
      <c r="D165" s="17" t="n"/>
      <c r="E165" s="16" t="n"/>
      <c r="F165" s="16" t="n"/>
      <c r="G165" s="16" t="n"/>
      <c r="H165" s="16" t="n"/>
      <c r="I165" s="16" t="n"/>
      <c r="J165" s="16" t="n"/>
      <c r="K165" s="16" t="n"/>
      <c r="L165" s="16" t="n"/>
      <c r="M165" s="16" t="n"/>
      <c r="N165" s="17" t="n"/>
      <c r="O165" s="16" t="n"/>
      <c r="P165" s="18">
        <f>IF(D165="","",_xlfn.WORKDAY.INTL(D165,TA_SI,WEEKEND,HOL))</f>
        <v/>
      </c>
      <c r="Q165" s="15">
        <f>IF(D165="","",IF(N165="",DATADATE,N165)-D165)</f>
        <v/>
      </c>
      <c r="R165" s="15">
        <f>IF(OR(P165="",N165&lt;&gt;""),"",IF(DATADATE&gt;P165,"OVERDUE",""))</f>
        <v/>
      </c>
      <c r="S165" s="16" t="n"/>
      <c r="T165" s="16" t="n"/>
    </row>
    <row r="166">
      <c r="A166" s="15">
        <f>IF(C166="","",PROJ&amp;"-"&amp;"SI"&amp;"-"&amp;B166&amp;"-"&amp;TEXT(C166,"0000"))</f>
        <v/>
      </c>
      <c r="B166" s="16" t="n"/>
      <c r="C166" s="16" t="n"/>
      <c r="D166" s="17" t="n"/>
      <c r="E166" s="16" t="n"/>
      <c r="F166" s="16" t="n"/>
      <c r="G166" s="16" t="n"/>
      <c r="H166" s="16" t="n"/>
      <c r="I166" s="16" t="n"/>
      <c r="J166" s="16" t="n"/>
      <c r="K166" s="16" t="n"/>
      <c r="L166" s="16" t="n"/>
      <c r="M166" s="16" t="n"/>
      <c r="N166" s="17" t="n"/>
      <c r="O166" s="16" t="n"/>
      <c r="P166" s="18">
        <f>IF(D166="","",_xlfn.WORKDAY.INTL(D166,TA_SI,WEEKEND,HOL))</f>
        <v/>
      </c>
      <c r="Q166" s="15">
        <f>IF(D166="","",IF(N166="",DATADATE,N166)-D166)</f>
        <v/>
      </c>
      <c r="R166" s="15">
        <f>IF(OR(P166="",N166&lt;&gt;""),"",IF(DATADATE&gt;P166,"OVERDUE",""))</f>
        <v/>
      </c>
      <c r="S166" s="16" t="n"/>
      <c r="T166" s="16" t="n"/>
    </row>
    <row r="167">
      <c r="A167" s="15">
        <f>IF(C167="","",PROJ&amp;"-"&amp;"SI"&amp;"-"&amp;B167&amp;"-"&amp;TEXT(C167,"0000"))</f>
        <v/>
      </c>
      <c r="B167" s="16" t="n"/>
      <c r="C167" s="16" t="n"/>
      <c r="D167" s="17" t="n"/>
      <c r="E167" s="16" t="n"/>
      <c r="F167" s="16" t="n"/>
      <c r="G167" s="16" t="n"/>
      <c r="H167" s="16" t="n"/>
      <c r="I167" s="16" t="n"/>
      <c r="J167" s="16" t="n"/>
      <c r="K167" s="16" t="n"/>
      <c r="L167" s="16" t="n"/>
      <c r="M167" s="16" t="n"/>
      <c r="N167" s="17" t="n"/>
      <c r="O167" s="16" t="n"/>
      <c r="P167" s="18">
        <f>IF(D167="","",_xlfn.WORKDAY.INTL(D167,TA_SI,WEEKEND,HOL))</f>
        <v/>
      </c>
      <c r="Q167" s="15">
        <f>IF(D167="","",IF(N167="",DATADATE,N167)-D167)</f>
        <v/>
      </c>
      <c r="R167" s="15">
        <f>IF(OR(P167="",N167&lt;&gt;""),"",IF(DATADATE&gt;P167,"OVERDUE",""))</f>
        <v/>
      </c>
      <c r="S167" s="16" t="n"/>
      <c r="T167" s="16" t="n"/>
    </row>
    <row r="168">
      <c r="A168" s="15">
        <f>IF(C168="","",PROJ&amp;"-"&amp;"SI"&amp;"-"&amp;B168&amp;"-"&amp;TEXT(C168,"0000"))</f>
        <v/>
      </c>
      <c r="B168" s="16" t="n"/>
      <c r="C168" s="16" t="n"/>
      <c r="D168" s="17" t="n"/>
      <c r="E168" s="16" t="n"/>
      <c r="F168" s="16" t="n"/>
      <c r="G168" s="16" t="n"/>
      <c r="H168" s="16" t="n"/>
      <c r="I168" s="16" t="n"/>
      <c r="J168" s="16" t="n"/>
      <c r="K168" s="16" t="n"/>
      <c r="L168" s="16" t="n"/>
      <c r="M168" s="16" t="n"/>
      <c r="N168" s="17" t="n"/>
      <c r="O168" s="16" t="n"/>
      <c r="P168" s="18">
        <f>IF(D168="","",_xlfn.WORKDAY.INTL(D168,TA_SI,WEEKEND,HOL))</f>
        <v/>
      </c>
      <c r="Q168" s="15">
        <f>IF(D168="","",IF(N168="",DATADATE,N168)-D168)</f>
        <v/>
      </c>
      <c r="R168" s="15">
        <f>IF(OR(P168="",N168&lt;&gt;""),"",IF(DATADATE&gt;P168,"OVERDUE",""))</f>
        <v/>
      </c>
      <c r="S168" s="16" t="n"/>
      <c r="T168" s="16" t="n"/>
    </row>
    <row r="169">
      <c r="A169" s="15">
        <f>IF(C169="","",PROJ&amp;"-"&amp;"SI"&amp;"-"&amp;B169&amp;"-"&amp;TEXT(C169,"0000"))</f>
        <v/>
      </c>
      <c r="B169" s="16" t="n"/>
      <c r="C169" s="16" t="n"/>
      <c r="D169" s="17" t="n"/>
      <c r="E169" s="16" t="n"/>
      <c r="F169" s="16" t="n"/>
      <c r="G169" s="16" t="n"/>
      <c r="H169" s="16" t="n"/>
      <c r="I169" s="16" t="n"/>
      <c r="J169" s="16" t="n"/>
      <c r="K169" s="16" t="n"/>
      <c r="L169" s="16" t="n"/>
      <c r="M169" s="16" t="n"/>
      <c r="N169" s="17" t="n"/>
      <c r="O169" s="16" t="n"/>
      <c r="P169" s="18">
        <f>IF(D169="","",_xlfn.WORKDAY.INTL(D169,TA_SI,WEEKEND,HOL))</f>
        <v/>
      </c>
      <c r="Q169" s="15">
        <f>IF(D169="","",IF(N169="",DATADATE,N169)-D169)</f>
        <v/>
      </c>
      <c r="R169" s="15">
        <f>IF(OR(P169="",N169&lt;&gt;""),"",IF(DATADATE&gt;P169,"OVERDUE",""))</f>
        <v/>
      </c>
      <c r="S169" s="16" t="n"/>
      <c r="T169" s="16" t="n"/>
    </row>
    <row r="170">
      <c r="A170" s="15">
        <f>IF(C170="","",PROJ&amp;"-"&amp;"SI"&amp;"-"&amp;B170&amp;"-"&amp;TEXT(C170,"0000"))</f>
        <v/>
      </c>
      <c r="B170" s="16" t="n"/>
      <c r="C170" s="16" t="n"/>
      <c r="D170" s="17" t="n"/>
      <c r="E170" s="16" t="n"/>
      <c r="F170" s="16" t="n"/>
      <c r="G170" s="16" t="n"/>
      <c r="H170" s="16" t="n"/>
      <c r="I170" s="16" t="n"/>
      <c r="J170" s="16" t="n"/>
      <c r="K170" s="16" t="n"/>
      <c r="L170" s="16" t="n"/>
      <c r="M170" s="16" t="n"/>
      <c r="N170" s="17" t="n"/>
      <c r="O170" s="16" t="n"/>
      <c r="P170" s="18">
        <f>IF(D170="","",_xlfn.WORKDAY.INTL(D170,TA_SI,WEEKEND,HOL))</f>
        <v/>
      </c>
      <c r="Q170" s="15">
        <f>IF(D170="","",IF(N170="",DATADATE,N170)-D170)</f>
        <v/>
      </c>
      <c r="R170" s="15">
        <f>IF(OR(P170="",N170&lt;&gt;""),"",IF(DATADATE&gt;P170,"OVERDUE",""))</f>
        <v/>
      </c>
      <c r="S170" s="16" t="n"/>
      <c r="T170" s="16" t="n"/>
    </row>
    <row r="171">
      <c r="A171" s="15">
        <f>IF(C171="","",PROJ&amp;"-"&amp;"SI"&amp;"-"&amp;B171&amp;"-"&amp;TEXT(C171,"0000"))</f>
        <v/>
      </c>
      <c r="B171" s="16" t="n"/>
      <c r="C171" s="16" t="n"/>
      <c r="D171" s="17" t="n"/>
      <c r="E171" s="16" t="n"/>
      <c r="F171" s="16" t="n"/>
      <c r="G171" s="16" t="n"/>
      <c r="H171" s="16" t="n"/>
      <c r="I171" s="16" t="n"/>
      <c r="J171" s="16" t="n"/>
      <c r="K171" s="16" t="n"/>
      <c r="L171" s="16" t="n"/>
      <c r="M171" s="16" t="n"/>
      <c r="N171" s="17" t="n"/>
      <c r="O171" s="16" t="n"/>
      <c r="P171" s="18">
        <f>IF(D171="","",_xlfn.WORKDAY.INTL(D171,TA_SI,WEEKEND,HOL))</f>
        <v/>
      </c>
      <c r="Q171" s="15">
        <f>IF(D171="","",IF(N171="",DATADATE,N171)-D171)</f>
        <v/>
      </c>
      <c r="R171" s="15">
        <f>IF(OR(P171="",N171&lt;&gt;""),"",IF(DATADATE&gt;P171,"OVERDUE",""))</f>
        <v/>
      </c>
      <c r="S171" s="16" t="n"/>
      <c r="T171" s="16" t="n"/>
    </row>
    <row r="172">
      <c r="A172" s="15">
        <f>IF(C172="","",PROJ&amp;"-"&amp;"SI"&amp;"-"&amp;B172&amp;"-"&amp;TEXT(C172,"0000"))</f>
        <v/>
      </c>
      <c r="B172" s="16" t="n"/>
      <c r="C172" s="16" t="n"/>
      <c r="D172" s="17" t="n"/>
      <c r="E172" s="16" t="n"/>
      <c r="F172" s="16" t="n"/>
      <c r="G172" s="16" t="n"/>
      <c r="H172" s="16" t="n"/>
      <c r="I172" s="16" t="n"/>
      <c r="J172" s="16" t="n"/>
      <c r="K172" s="16" t="n"/>
      <c r="L172" s="16" t="n"/>
      <c r="M172" s="16" t="n"/>
      <c r="N172" s="17" t="n"/>
      <c r="O172" s="16" t="n"/>
      <c r="P172" s="18">
        <f>IF(D172="","",_xlfn.WORKDAY.INTL(D172,TA_SI,WEEKEND,HOL))</f>
        <v/>
      </c>
      <c r="Q172" s="15">
        <f>IF(D172="","",IF(N172="",DATADATE,N172)-D172)</f>
        <v/>
      </c>
      <c r="R172" s="15">
        <f>IF(OR(P172="",N172&lt;&gt;""),"",IF(DATADATE&gt;P172,"OVERDUE",""))</f>
        <v/>
      </c>
      <c r="S172" s="16" t="n"/>
      <c r="T172" s="16" t="n"/>
    </row>
    <row r="173">
      <c r="A173" s="15">
        <f>IF(C173="","",PROJ&amp;"-"&amp;"SI"&amp;"-"&amp;B173&amp;"-"&amp;TEXT(C173,"0000"))</f>
        <v/>
      </c>
      <c r="B173" s="16" t="n"/>
      <c r="C173" s="16" t="n"/>
      <c r="D173" s="17" t="n"/>
      <c r="E173" s="16" t="n"/>
      <c r="F173" s="16" t="n"/>
      <c r="G173" s="16" t="n"/>
      <c r="H173" s="16" t="n"/>
      <c r="I173" s="16" t="n"/>
      <c r="J173" s="16" t="n"/>
      <c r="K173" s="16" t="n"/>
      <c r="L173" s="16" t="n"/>
      <c r="M173" s="16" t="n"/>
      <c r="N173" s="17" t="n"/>
      <c r="O173" s="16" t="n"/>
      <c r="P173" s="18">
        <f>IF(D173="","",_xlfn.WORKDAY.INTL(D173,TA_SI,WEEKEND,HOL))</f>
        <v/>
      </c>
      <c r="Q173" s="15">
        <f>IF(D173="","",IF(N173="",DATADATE,N173)-D173)</f>
        <v/>
      </c>
      <c r="R173" s="15">
        <f>IF(OR(P173="",N173&lt;&gt;""),"",IF(DATADATE&gt;P173,"OVERDUE",""))</f>
        <v/>
      </c>
      <c r="S173" s="16" t="n"/>
      <c r="T173" s="16" t="n"/>
    </row>
    <row r="174">
      <c r="A174" s="15">
        <f>IF(C174="","",PROJ&amp;"-"&amp;"SI"&amp;"-"&amp;B174&amp;"-"&amp;TEXT(C174,"0000"))</f>
        <v/>
      </c>
      <c r="B174" s="16" t="n"/>
      <c r="C174" s="16" t="n"/>
      <c r="D174" s="17" t="n"/>
      <c r="E174" s="16" t="n"/>
      <c r="F174" s="16" t="n"/>
      <c r="G174" s="16" t="n"/>
      <c r="H174" s="16" t="n"/>
      <c r="I174" s="16" t="n"/>
      <c r="J174" s="16" t="n"/>
      <c r="K174" s="16" t="n"/>
      <c r="L174" s="16" t="n"/>
      <c r="M174" s="16" t="n"/>
      <c r="N174" s="17" t="n"/>
      <c r="O174" s="16" t="n"/>
      <c r="P174" s="18">
        <f>IF(D174="","",_xlfn.WORKDAY.INTL(D174,TA_SI,WEEKEND,HOL))</f>
        <v/>
      </c>
      <c r="Q174" s="15">
        <f>IF(D174="","",IF(N174="",DATADATE,N174)-D174)</f>
        <v/>
      </c>
      <c r="R174" s="15">
        <f>IF(OR(P174="",N174&lt;&gt;""),"",IF(DATADATE&gt;P174,"OVERDUE",""))</f>
        <v/>
      </c>
      <c r="S174" s="16" t="n"/>
      <c r="T174" s="16" t="n"/>
    </row>
    <row r="175">
      <c r="A175" s="15">
        <f>IF(C175="","",PROJ&amp;"-"&amp;"SI"&amp;"-"&amp;B175&amp;"-"&amp;TEXT(C175,"0000"))</f>
        <v/>
      </c>
      <c r="B175" s="16" t="n"/>
      <c r="C175" s="16" t="n"/>
      <c r="D175" s="17" t="n"/>
      <c r="E175" s="16" t="n"/>
      <c r="F175" s="16" t="n"/>
      <c r="G175" s="16" t="n"/>
      <c r="H175" s="16" t="n"/>
      <c r="I175" s="16" t="n"/>
      <c r="J175" s="16" t="n"/>
      <c r="K175" s="16" t="n"/>
      <c r="L175" s="16" t="n"/>
      <c r="M175" s="16" t="n"/>
      <c r="N175" s="17" t="n"/>
      <c r="O175" s="16" t="n"/>
      <c r="P175" s="18">
        <f>IF(D175="","",_xlfn.WORKDAY.INTL(D175,TA_SI,WEEKEND,HOL))</f>
        <v/>
      </c>
      <c r="Q175" s="15">
        <f>IF(D175="","",IF(N175="",DATADATE,N175)-D175)</f>
        <v/>
      </c>
      <c r="R175" s="15">
        <f>IF(OR(P175="",N175&lt;&gt;""),"",IF(DATADATE&gt;P175,"OVERDUE",""))</f>
        <v/>
      </c>
      <c r="S175" s="16" t="n"/>
      <c r="T175" s="16" t="n"/>
    </row>
    <row r="176">
      <c r="A176" s="15">
        <f>IF(C176="","",PROJ&amp;"-"&amp;"SI"&amp;"-"&amp;B176&amp;"-"&amp;TEXT(C176,"0000"))</f>
        <v/>
      </c>
      <c r="B176" s="16" t="n"/>
      <c r="C176" s="16" t="n"/>
      <c r="D176" s="17" t="n"/>
      <c r="E176" s="16" t="n"/>
      <c r="F176" s="16" t="n"/>
      <c r="G176" s="16" t="n"/>
      <c r="H176" s="16" t="n"/>
      <c r="I176" s="16" t="n"/>
      <c r="J176" s="16" t="n"/>
      <c r="K176" s="16" t="n"/>
      <c r="L176" s="16" t="n"/>
      <c r="M176" s="16" t="n"/>
      <c r="N176" s="17" t="n"/>
      <c r="O176" s="16" t="n"/>
      <c r="P176" s="18">
        <f>IF(D176="","",_xlfn.WORKDAY.INTL(D176,TA_SI,WEEKEND,HOL))</f>
        <v/>
      </c>
      <c r="Q176" s="15">
        <f>IF(D176="","",IF(N176="",DATADATE,N176)-D176)</f>
        <v/>
      </c>
      <c r="R176" s="15">
        <f>IF(OR(P176="",N176&lt;&gt;""),"",IF(DATADATE&gt;P176,"OVERDUE",""))</f>
        <v/>
      </c>
      <c r="S176" s="16" t="n"/>
      <c r="T176" s="16" t="n"/>
    </row>
    <row r="177">
      <c r="A177" s="15">
        <f>IF(C177="","",PROJ&amp;"-"&amp;"SI"&amp;"-"&amp;B177&amp;"-"&amp;TEXT(C177,"0000"))</f>
        <v/>
      </c>
      <c r="B177" s="16" t="n"/>
      <c r="C177" s="16" t="n"/>
      <c r="D177" s="17" t="n"/>
      <c r="E177" s="16" t="n"/>
      <c r="F177" s="16" t="n"/>
      <c r="G177" s="16" t="n"/>
      <c r="H177" s="16" t="n"/>
      <c r="I177" s="16" t="n"/>
      <c r="J177" s="16" t="n"/>
      <c r="K177" s="16" t="n"/>
      <c r="L177" s="16" t="n"/>
      <c r="M177" s="16" t="n"/>
      <c r="N177" s="17" t="n"/>
      <c r="O177" s="16" t="n"/>
      <c r="P177" s="18">
        <f>IF(D177="","",_xlfn.WORKDAY.INTL(D177,TA_SI,WEEKEND,HOL))</f>
        <v/>
      </c>
      <c r="Q177" s="15">
        <f>IF(D177="","",IF(N177="",DATADATE,N177)-D177)</f>
        <v/>
      </c>
      <c r="R177" s="15">
        <f>IF(OR(P177="",N177&lt;&gt;""),"",IF(DATADATE&gt;P177,"OVERDUE",""))</f>
        <v/>
      </c>
      <c r="S177" s="16" t="n"/>
      <c r="T177" s="16" t="n"/>
    </row>
    <row r="178">
      <c r="A178" s="15">
        <f>IF(C178="","",PROJ&amp;"-"&amp;"SI"&amp;"-"&amp;B178&amp;"-"&amp;TEXT(C178,"0000"))</f>
        <v/>
      </c>
      <c r="B178" s="16" t="n"/>
      <c r="C178" s="16" t="n"/>
      <c r="D178" s="17" t="n"/>
      <c r="E178" s="16" t="n"/>
      <c r="F178" s="16" t="n"/>
      <c r="G178" s="16" t="n"/>
      <c r="H178" s="16" t="n"/>
      <c r="I178" s="16" t="n"/>
      <c r="J178" s="16" t="n"/>
      <c r="K178" s="16" t="n"/>
      <c r="L178" s="16" t="n"/>
      <c r="M178" s="16" t="n"/>
      <c r="N178" s="17" t="n"/>
      <c r="O178" s="16" t="n"/>
      <c r="P178" s="18">
        <f>IF(D178="","",_xlfn.WORKDAY.INTL(D178,TA_SI,WEEKEND,HOL))</f>
        <v/>
      </c>
      <c r="Q178" s="15">
        <f>IF(D178="","",IF(N178="",DATADATE,N178)-D178)</f>
        <v/>
      </c>
      <c r="R178" s="15">
        <f>IF(OR(P178="",N178&lt;&gt;""),"",IF(DATADATE&gt;P178,"OVERDUE",""))</f>
        <v/>
      </c>
      <c r="S178" s="16" t="n"/>
      <c r="T178" s="16" t="n"/>
    </row>
    <row r="179">
      <c r="A179" s="15">
        <f>IF(C179="","",PROJ&amp;"-"&amp;"SI"&amp;"-"&amp;B179&amp;"-"&amp;TEXT(C179,"0000"))</f>
        <v/>
      </c>
      <c r="B179" s="16" t="n"/>
      <c r="C179" s="16" t="n"/>
      <c r="D179" s="17" t="n"/>
      <c r="E179" s="16" t="n"/>
      <c r="F179" s="16" t="n"/>
      <c r="G179" s="16" t="n"/>
      <c r="H179" s="16" t="n"/>
      <c r="I179" s="16" t="n"/>
      <c r="J179" s="16" t="n"/>
      <c r="K179" s="16" t="n"/>
      <c r="L179" s="16" t="n"/>
      <c r="M179" s="16" t="n"/>
      <c r="N179" s="17" t="n"/>
      <c r="O179" s="16" t="n"/>
      <c r="P179" s="18">
        <f>IF(D179="","",_xlfn.WORKDAY.INTL(D179,TA_SI,WEEKEND,HOL))</f>
        <v/>
      </c>
      <c r="Q179" s="15">
        <f>IF(D179="","",IF(N179="",DATADATE,N179)-D179)</f>
        <v/>
      </c>
      <c r="R179" s="15">
        <f>IF(OR(P179="",N179&lt;&gt;""),"",IF(DATADATE&gt;P179,"OVERDUE",""))</f>
        <v/>
      </c>
      <c r="S179" s="16" t="n"/>
      <c r="T179" s="16" t="n"/>
    </row>
    <row r="180">
      <c r="A180" s="15">
        <f>IF(C180="","",PROJ&amp;"-"&amp;"SI"&amp;"-"&amp;B180&amp;"-"&amp;TEXT(C180,"0000"))</f>
        <v/>
      </c>
      <c r="B180" s="16" t="n"/>
      <c r="C180" s="16" t="n"/>
      <c r="D180" s="17" t="n"/>
      <c r="E180" s="16" t="n"/>
      <c r="F180" s="16" t="n"/>
      <c r="G180" s="16" t="n"/>
      <c r="H180" s="16" t="n"/>
      <c r="I180" s="16" t="n"/>
      <c r="J180" s="16" t="n"/>
      <c r="K180" s="16" t="n"/>
      <c r="L180" s="16" t="n"/>
      <c r="M180" s="16" t="n"/>
      <c r="N180" s="17" t="n"/>
      <c r="O180" s="16" t="n"/>
      <c r="P180" s="18">
        <f>IF(D180="","",_xlfn.WORKDAY.INTL(D180,TA_SI,WEEKEND,HOL))</f>
        <v/>
      </c>
      <c r="Q180" s="15">
        <f>IF(D180="","",IF(N180="",DATADATE,N180)-D180)</f>
        <v/>
      </c>
      <c r="R180" s="15">
        <f>IF(OR(P180="",N180&lt;&gt;""),"",IF(DATADATE&gt;P180,"OVERDUE",""))</f>
        <v/>
      </c>
      <c r="S180" s="16" t="n"/>
      <c r="T180" s="16" t="n"/>
    </row>
    <row r="181">
      <c r="A181" s="15">
        <f>IF(C181="","",PROJ&amp;"-"&amp;"SI"&amp;"-"&amp;B181&amp;"-"&amp;TEXT(C181,"0000"))</f>
        <v/>
      </c>
      <c r="B181" s="16" t="n"/>
      <c r="C181" s="16" t="n"/>
      <c r="D181" s="17" t="n"/>
      <c r="E181" s="16" t="n"/>
      <c r="F181" s="16" t="n"/>
      <c r="G181" s="16" t="n"/>
      <c r="H181" s="16" t="n"/>
      <c r="I181" s="16" t="n"/>
      <c r="J181" s="16" t="n"/>
      <c r="K181" s="16" t="n"/>
      <c r="L181" s="16" t="n"/>
      <c r="M181" s="16" t="n"/>
      <c r="N181" s="17" t="n"/>
      <c r="O181" s="16" t="n"/>
      <c r="P181" s="18">
        <f>IF(D181="","",_xlfn.WORKDAY.INTL(D181,TA_SI,WEEKEND,HOL))</f>
        <v/>
      </c>
      <c r="Q181" s="15">
        <f>IF(D181="","",IF(N181="",DATADATE,N181)-D181)</f>
        <v/>
      </c>
      <c r="R181" s="15">
        <f>IF(OR(P181="",N181&lt;&gt;""),"",IF(DATADATE&gt;P181,"OVERDUE",""))</f>
        <v/>
      </c>
      <c r="S181" s="16" t="n"/>
      <c r="T181" s="16" t="n"/>
    </row>
    <row r="182">
      <c r="A182" s="15">
        <f>IF(C182="","",PROJ&amp;"-"&amp;"SI"&amp;"-"&amp;B182&amp;"-"&amp;TEXT(C182,"0000"))</f>
        <v/>
      </c>
      <c r="B182" s="16" t="n"/>
      <c r="C182" s="16" t="n"/>
      <c r="D182" s="17" t="n"/>
      <c r="E182" s="16" t="n"/>
      <c r="F182" s="16" t="n"/>
      <c r="G182" s="16" t="n"/>
      <c r="H182" s="16" t="n"/>
      <c r="I182" s="16" t="n"/>
      <c r="J182" s="16" t="n"/>
      <c r="K182" s="16" t="n"/>
      <c r="L182" s="16" t="n"/>
      <c r="M182" s="16" t="n"/>
      <c r="N182" s="17" t="n"/>
      <c r="O182" s="16" t="n"/>
      <c r="P182" s="18">
        <f>IF(D182="","",_xlfn.WORKDAY.INTL(D182,TA_SI,WEEKEND,HOL))</f>
        <v/>
      </c>
      <c r="Q182" s="15">
        <f>IF(D182="","",IF(N182="",DATADATE,N182)-D182)</f>
        <v/>
      </c>
      <c r="R182" s="15">
        <f>IF(OR(P182="",N182&lt;&gt;""),"",IF(DATADATE&gt;P182,"OVERDUE",""))</f>
        <v/>
      </c>
      <c r="S182" s="16" t="n"/>
      <c r="T182" s="16" t="n"/>
    </row>
    <row r="183">
      <c r="A183" s="15">
        <f>IF(C183="","",PROJ&amp;"-"&amp;"SI"&amp;"-"&amp;B183&amp;"-"&amp;TEXT(C183,"0000"))</f>
        <v/>
      </c>
      <c r="B183" s="16" t="n"/>
      <c r="C183" s="16" t="n"/>
      <c r="D183" s="17" t="n"/>
      <c r="E183" s="16" t="n"/>
      <c r="F183" s="16" t="n"/>
      <c r="G183" s="16" t="n"/>
      <c r="H183" s="16" t="n"/>
      <c r="I183" s="16" t="n"/>
      <c r="J183" s="16" t="n"/>
      <c r="K183" s="16" t="n"/>
      <c r="L183" s="16" t="n"/>
      <c r="M183" s="16" t="n"/>
      <c r="N183" s="17" t="n"/>
      <c r="O183" s="16" t="n"/>
      <c r="P183" s="18">
        <f>IF(D183="","",_xlfn.WORKDAY.INTL(D183,TA_SI,WEEKEND,HOL))</f>
        <v/>
      </c>
      <c r="Q183" s="15">
        <f>IF(D183="","",IF(N183="",DATADATE,N183)-D183)</f>
        <v/>
      </c>
      <c r="R183" s="15">
        <f>IF(OR(P183="",N183&lt;&gt;""),"",IF(DATADATE&gt;P183,"OVERDUE",""))</f>
        <v/>
      </c>
      <c r="S183" s="16" t="n"/>
      <c r="T183" s="16" t="n"/>
    </row>
    <row r="184">
      <c r="A184" s="15">
        <f>IF(C184="","",PROJ&amp;"-"&amp;"SI"&amp;"-"&amp;B184&amp;"-"&amp;TEXT(C184,"0000"))</f>
        <v/>
      </c>
      <c r="B184" s="16" t="n"/>
      <c r="C184" s="16" t="n"/>
      <c r="D184" s="17" t="n"/>
      <c r="E184" s="16" t="n"/>
      <c r="F184" s="16" t="n"/>
      <c r="G184" s="16" t="n"/>
      <c r="H184" s="16" t="n"/>
      <c r="I184" s="16" t="n"/>
      <c r="J184" s="16" t="n"/>
      <c r="K184" s="16" t="n"/>
      <c r="L184" s="16" t="n"/>
      <c r="M184" s="16" t="n"/>
      <c r="N184" s="17" t="n"/>
      <c r="O184" s="16" t="n"/>
      <c r="P184" s="18">
        <f>IF(D184="","",_xlfn.WORKDAY.INTL(D184,TA_SI,WEEKEND,HOL))</f>
        <v/>
      </c>
      <c r="Q184" s="15">
        <f>IF(D184="","",IF(N184="",DATADATE,N184)-D184)</f>
        <v/>
      </c>
      <c r="R184" s="15">
        <f>IF(OR(P184="",N184&lt;&gt;""),"",IF(DATADATE&gt;P184,"OVERDUE",""))</f>
        <v/>
      </c>
      <c r="S184" s="16" t="n"/>
      <c r="T184" s="16" t="n"/>
    </row>
    <row r="185">
      <c r="A185" s="15">
        <f>IF(C185="","",PROJ&amp;"-"&amp;"SI"&amp;"-"&amp;B185&amp;"-"&amp;TEXT(C185,"0000"))</f>
        <v/>
      </c>
      <c r="B185" s="16" t="n"/>
      <c r="C185" s="16" t="n"/>
      <c r="D185" s="17" t="n"/>
      <c r="E185" s="16" t="n"/>
      <c r="F185" s="16" t="n"/>
      <c r="G185" s="16" t="n"/>
      <c r="H185" s="16" t="n"/>
      <c r="I185" s="16" t="n"/>
      <c r="J185" s="16" t="n"/>
      <c r="K185" s="16" t="n"/>
      <c r="L185" s="16" t="n"/>
      <c r="M185" s="16" t="n"/>
      <c r="N185" s="17" t="n"/>
      <c r="O185" s="16" t="n"/>
      <c r="P185" s="18">
        <f>IF(D185="","",_xlfn.WORKDAY.INTL(D185,TA_SI,WEEKEND,HOL))</f>
        <v/>
      </c>
      <c r="Q185" s="15">
        <f>IF(D185="","",IF(N185="",DATADATE,N185)-D185)</f>
        <v/>
      </c>
      <c r="R185" s="15">
        <f>IF(OR(P185="",N185&lt;&gt;""),"",IF(DATADATE&gt;P185,"OVERDUE",""))</f>
        <v/>
      </c>
      <c r="S185" s="16" t="n"/>
      <c r="T185" s="16" t="n"/>
    </row>
    <row r="186">
      <c r="A186" s="15">
        <f>IF(C186="","",PROJ&amp;"-"&amp;"SI"&amp;"-"&amp;B186&amp;"-"&amp;TEXT(C186,"0000"))</f>
        <v/>
      </c>
      <c r="B186" s="16" t="n"/>
      <c r="C186" s="16" t="n"/>
      <c r="D186" s="17" t="n"/>
      <c r="E186" s="16" t="n"/>
      <c r="F186" s="16" t="n"/>
      <c r="G186" s="16" t="n"/>
      <c r="H186" s="16" t="n"/>
      <c r="I186" s="16" t="n"/>
      <c r="J186" s="16" t="n"/>
      <c r="K186" s="16" t="n"/>
      <c r="L186" s="16" t="n"/>
      <c r="M186" s="16" t="n"/>
      <c r="N186" s="17" t="n"/>
      <c r="O186" s="16" t="n"/>
      <c r="P186" s="18">
        <f>IF(D186="","",_xlfn.WORKDAY.INTL(D186,TA_SI,WEEKEND,HOL))</f>
        <v/>
      </c>
      <c r="Q186" s="15">
        <f>IF(D186="","",IF(N186="",DATADATE,N186)-D186)</f>
        <v/>
      </c>
      <c r="R186" s="15">
        <f>IF(OR(P186="",N186&lt;&gt;""),"",IF(DATADATE&gt;P186,"OVERDUE",""))</f>
        <v/>
      </c>
      <c r="S186" s="16" t="n"/>
      <c r="T186" s="16" t="n"/>
    </row>
    <row r="187">
      <c r="A187" s="15">
        <f>IF(C187="","",PROJ&amp;"-"&amp;"SI"&amp;"-"&amp;B187&amp;"-"&amp;TEXT(C187,"0000"))</f>
        <v/>
      </c>
      <c r="B187" s="16" t="n"/>
      <c r="C187" s="16" t="n"/>
      <c r="D187" s="17" t="n"/>
      <c r="E187" s="16" t="n"/>
      <c r="F187" s="16" t="n"/>
      <c r="G187" s="16" t="n"/>
      <c r="H187" s="16" t="n"/>
      <c r="I187" s="16" t="n"/>
      <c r="J187" s="16" t="n"/>
      <c r="K187" s="16" t="n"/>
      <c r="L187" s="16" t="n"/>
      <c r="M187" s="16" t="n"/>
      <c r="N187" s="17" t="n"/>
      <c r="O187" s="16" t="n"/>
      <c r="P187" s="18">
        <f>IF(D187="","",_xlfn.WORKDAY.INTL(D187,TA_SI,WEEKEND,HOL))</f>
        <v/>
      </c>
      <c r="Q187" s="15">
        <f>IF(D187="","",IF(N187="",DATADATE,N187)-D187)</f>
        <v/>
      </c>
      <c r="R187" s="15">
        <f>IF(OR(P187="",N187&lt;&gt;""),"",IF(DATADATE&gt;P187,"OVERDUE",""))</f>
        <v/>
      </c>
      <c r="S187" s="16" t="n"/>
      <c r="T187" s="16" t="n"/>
    </row>
    <row r="188">
      <c r="A188" s="15">
        <f>IF(C188="","",PROJ&amp;"-"&amp;"SI"&amp;"-"&amp;B188&amp;"-"&amp;TEXT(C188,"0000"))</f>
        <v/>
      </c>
      <c r="B188" s="16" t="n"/>
      <c r="C188" s="16" t="n"/>
      <c r="D188" s="17" t="n"/>
      <c r="E188" s="16" t="n"/>
      <c r="F188" s="16" t="n"/>
      <c r="G188" s="16" t="n"/>
      <c r="H188" s="16" t="n"/>
      <c r="I188" s="16" t="n"/>
      <c r="J188" s="16" t="n"/>
      <c r="K188" s="16" t="n"/>
      <c r="L188" s="16" t="n"/>
      <c r="M188" s="16" t="n"/>
      <c r="N188" s="17" t="n"/>
      <c r="O188" s="16" t="n"/>
      <c r="P188" s="18">
        <f>IF(D188="","",_xlfn.WORKDAY.INTL(D188,TA_SI,WEEKEND,HOL))</f>
        <v/>
      </c>
      <c r="Q188" s="15">
        <f>IF(D188="","",IF(N188="",DATADATE,N188)-D188)</f>
        <v/>
      </c>
      <c r="R188" s="15">
        <f>IF(OR(P188="",N188&lt;&gt;""),"",IF(DATADATE&gt;P188,"OVERDUE",""))</f>
        <v/>
      </c>
      <c r="S188" s="16" t="n"/>
      <c r="T188" s="16" t="n"/>
    </row>
    <row r="189">
      <c r="A189" s="15">
        <f>IF(C189="","",PROJ&amp;"-"&amp;"SI"&amp;"-"&amp;B189&amp;"-"&amp;TEXT(C189,"0000"))</f>
        <v/>
      </c>
      <c r="B189" s="16" t="n"/>
      <c r="C189" s="16" t="n"/>
      <c r="D189" s="17" t="n"/>
      <c r="E189" s="16" t="n"/>
      <c r="F189" s="16" t="n"/>
      <c r="G189" s="16" t="n"/>
      <c r="H189" s="16" t="n"/>
      <c r="I189" s="16" t="n"/>
      <c r="J189" s="16" t="n"/>
      <c r="K189" s="16" t="n"/>
      <c r="L189" s="16" t="n"/>
      <c r="M189" s="16" t="n"/>
      <c r="N189" s="17" t="n"/>
      <c r="O189" s="16" t="n"/>
      <c r="P189" s="18">
        <f>IF(D189="","",_xlfn.WORKDAY.INTL(D189,TA_SI,WEEKEND,HOL))</f>
        <v/>
      </c>
      <c r="Q189" s="15">
        <f>IF(D189="","",IF(N189="",DATADATE,N189)-D189)</f>
        <v/>
      </c>
      <c r="R189" s="15">
        <f>IF(OR(P189="",N189&lt;&gt;""),"",IF(DATADATE&gt;P189,"OVERDUE",""))</f>
        <v/>
      </c>
      <c r="S189" s="16" t="n"/>
      <c r="T189" s="16" t="n"/>
    </row>
    <row r="190">
      <c r="A190" s="15">
        <f>IF(C190="","",PROJ&amp;"-"&amp;"SI"&amp;"-"&amp;B190&amp;"-"&amp;TEXT(C190,"0000"))</f>
        <v/>
      </c>
      <c r="B190" s="16" t="n"/>
      <c r="C190" s="16" t="n"/>
      <c r="D190" s="17" t="n"/>
      <c r="E190" s="16" t="n"/>
      <c r="F190" s="16" t="n"/>
      <c r="G190" s="16" t="n"/>
      <c r="H190" s="16" t="n"/>
      <c r="I190" s="16" t="n"/>
      <c r="J190" s="16" t="n"/>
      <c r="K190" s="16" t="n"/>
      <c r="L190" s="16" t="n"/>
      <c r="M190" s="16" t="n"/>
      <c r="N190" s="17" t="n"/>
      <c r="O190" s="16" t="n"/>
      <c r="P190" s="18">
        <f>IF(D190="","",_xlfn.WORKDAY.INTL(D190,TA_SI,WEEKEND,HOL))</f>
        <v/>
      </c>
      <c r="Q190" s="15">
        <f>IF(D190="","",IF(N190="",DATADATE,N190)-D190)</f>
        <v/>
      </c>
      <c r="R190" s="15">
        <f>IF(OR(P190="",N190&lt;&gt;""),"",IF(DATADATE&gt;P190,"OVERDUE",""))</f>
        <v/>
      </c>
      <c r="S190" s="16" t="n"/>
      <c r="T190" s="16" t="n"/>
    </row>
    <row r="191">
      <c r="A191" s="15">
        <f>IF(C191="","",PROJ&amp;"-"&amp;"SI"&amp;"-"&amp;B191&amp;"-"&amp;TEXT(C191,"0000"))</f>
        <v/>
      </c>
      <c r="B191" s="16" t="n"/>
      <c r="C191" s="16" t="n"/>
      <c r="D191" s="17" t="n"/>
      <c r="E191" s="16" t="n"/>
      <c r="F191" s="16" t="n"/>
      <c r="G191" s="16" t="n"/>
      <c r="H191" s="16" t="n"/>
      <c r="I191" s="16" t="n"/>
      <c r="J191" s="16" t="n"/>
      <c r="K191" s="16" t="n"/>
      <c r="L191" s="16" t="n"/>
      <c r="M191" s="16" t="n"/>
      <c r="N191" s="17" t="n"/>
      <c r="O191" s="16" t="n"/>
      <c r="P191" s="18">
        <f>IF(D191="","",_xlfn.WORKDAY.INTL(D191,TA_SI,WEEKEND,HOL))</f>
        <v/>
      </c>
      <c r="Q191" s="15">
        <f>IF(D191="","",IF(N191="",DATADATE,N191)-D191)</f>
        <v/>
      </c>
      <c r="R191" s="15">
        <f>IF(OR(P191="",N191&lt;&gt;""),"",IF(DATADATE&gt;P191,"OVERDUE",""))</f>
        <v/>
      </c>
      <c r="S191" s="16" t="n"/>
      <c r="T191" s="16" t="n"/>
    </row>
    <row r="192">
      <c r="A192" s="15">
        <f>IF(C192="","",PROJ&amp;"-"&amp;"SI"&amp;"-"&amp;B192&amp;"-"&amp;TEXT(C192,"0000"))</f>
        <v/>
      </c>
      <c r="B192" s="16" t="n"/>
      <c r="C192" s="16" t="n"/>
      <c r="D192" s="17" t="n"/>
      <c r="E192" s="16" t="n"/>
      <c r="F192" s="16" t="n"/>
      <c r="G192" s="16" t="n"/>
      <c r="H192" s="16" t="n"/>
      <c r="I192" s="16" t="n"/>
      <c r="J192" s="16" t="n"/>
      <c r="K192" s="16" t="n"/>
      <c r="L192" s="16" t="n"/>
      <c r="M192" s="16" t="n"/>
      <c r="N192" s="17" t="n"/>
      <c r="O192" s="16" t="n"/>
      <c r="P192" s="18">
        <f>IF(D192="","",_xlfn.WORKDAY.INTL(D192,TA_SI,WEEKEND,HOL))</f>
        <v/>
      </c>
      <c r="Q192" s="15">
        <f>IF(D192="","",IF(N192="",DATADATE,N192)-D192)</f>
        <v/>
      </c>
      <c r="R192" s="15">
        <f>IF(OR(P192="",N192&lt;&gt;""),"",IF(DATADATE&gt;P192,"OVERDUE",""))</f>
        <v/>
      </c>
      <c r="S192" s="16" t="n"/>
      <c r="T192" s="16" t="n"/>
    </row>
    <row r="193">
      <c r="A193" s="15">
        <f>IF(C193="","",PROJ&amp;"-"&amp;"SI"&amp;"-"&amp;B193&amp;"-"&amp;TEXT(C193,"0000"))</f>
        <v/>
      </c>
      <c r="B193" s="16" t="n"/>
      <c r="C193" s="16" t="n"/>
      <c r="D193" s="17" t="n"/>
      <c r="E193" s="16" t="n"/>
      <c r="F193" s="16" t="n"/>
      <c r="G193" s="16" t="n"/>
      <c r="H193" s="16" t="n"/>
      <c r="I193" s="16" t="n"/>
      <c r="J193" s="16" t="n"/>
      <c r="K193" s="16" t="n"/>
      <c r="L193" s="16" t="n"/>
      <c r="M193" s="16" t="n"/>
      <c r="N193" s="17" t="n"/>
      <c r="O193" s="16" t="n"/>
      <c r="P193" s="18">
        <f>IF(D193="","",_xlfn.WORKDAY.INTL(D193,TA_SI,WEEKEND,HOL))</f>
        <v/>
      </c>
      <c r="Q193" s="15">
        <f>IF(D193="","",IF(N193="",DATADATE,N193)-D193)</f>
        <v/>
      </c>
      <c r="R193" s="15">
        <f>IF(OR(P193="",N193&lt;&gt;""),"",IF(DATADATE&gt;P193,"OVERDUE",""))</f>
        <v/>
      </c>
      <c r="S193" s="16" t="n"/>
      <c r="T193" s="16" t="n"/>
    </row>
    <row r="194">
      <c r="A194" s="15">
        <f>IF(C194="","",PROJ&amp;"-"&amp;"SI"&amp;"-"&amp;B194&amp;"-"&amp;TEXT(C194,"0000"))</f>
        <v/>
      </c>
      <c r="B194" s="16" t="n"/>
      <c r="C194" s="16" t="n"/>
      <c r="D194" s="17" t="n"/>
      <c r="E194" s="16" t="n"/>
      <c r="F194" s="16" t="n"/>
      <c r="G194" s="16" t="n"/>
      <c r="H194" s="16" t="n"/>
      <c r="I194" s="16" t="n"/>
      <c r="J194" s="16" t="n"/>
      <c r="K194" s="16" t="n"/>
      <c r="L194" s="16" t="n"/>
      <c r="M194" s="16" t="n"/>
      <c r="N194" s="17" t="n"/>
      <c r="O194" s="16" t="n"/>
      <c r="P194" s="18">
        <f>IF(D194="","",_xlfn.WORKDAY.INTL(D194,TA_SI,WEEKEND,HOL))</f>
        <v/>
      </c>
      <c r="Q194" s="15">
        <f>IF(D194="","",IF(N194="",DATADATE,N194)-D194)</f>
        <v/>
      </c>
      <c r="R194" s="15">
        <f>IF(OR(P194="",N194&lt;&gt;""),"",IF(DATADATE&gt;P194,"OVERDUE",""))</f>
        <v/>
      </c>
      <c r="S194" s="16" t="n"/>
      <c r="T194" s="16" t="n"/>
    </row>
    <row r="195">
      <c r="A195" s="15">
        <f>IF(C195="","",PROJ&amp;"-"&amp;"SI"&amp;"-"&amp;B195&amp;"-"&amp;TEXT(C195,"0000"))</f>
        <v/>
      </c>
      <c r="B195" s="16" t="n"/>
      <c r="C195" s="16" t="n"/>
      <c r="D195" s="17" t="n"/>
      <c r="E195" s="16" t="n"/>
      <c r="F195" s="16" t="n"/>
      <c r="G195" s="16" t="n"/>
      <c r="H195" s="16" t="n"/>
      <c r="I195" s="16" t="n"/>
      <c r="J195" s="16" t="n"/>
      <c r="K195" s="16" t="n"/>
      <c r="L195" s="16" t="n"/>
      <c r="M195" s="16" t="n"/>
      <c r="N195" s="17" t="n"/>
      <c r="O195" s="16" t="n"/>
      <c r="P195" s="18">
        <f>IF(D195="","",_xlfn.WORKDAY.INTL(D195,TA_SI,WEEKEND,HOL))</f>
        <v/>
      </c>
      <c r="Q195" s="15">
        <f>IF(D195="","",IF(N195="",DATADATE,N195)-D195)</f>
        <v/>
      </c>
      <c r="R195" s="15">
        <f>IF(OR(P195="",N195&lt;&gt;""),"",IF(DATADATE&gt;P195,"OVERDUE",""))</f>
        <v/>
      </c>
      <c r="S195" s="16" t="n"/>
      <c r="T195" s="16" t="n"/>
    </row>
    <row r="196">
      <c r="A196" s="15">
        <f>IF(C196="","",PROJ&amp;"-"&amp;"SI"&amp;"-"&amp;B196&amp;"-"&amp;TEXT(C196,"0000"))</f>
        <v/>
      </c>
      <c r="B196" s="16" t="n"/>
      <c r="C196" s="16" t="n"/>
      <c r="D196" s="17" t="n"/>
      <c r="E196" s="16" t="n"/>
      <c r="F196" s="16" t="n"/>
      <c r="G196" s="16" t="n"/>
      <c r="H196" s="16" t="n"/>
      <c r="I196" s="16" t="n"/>
      <c r="J196" s="16" t="n"/>
      <c r="K196" s="16" t="n"/>
      <c r="L196" s="16" t="n"/>
      <c r="M196" s="16" t="n"/>
      <c r="N196" s="17" t="n"/>
      <c r="O196" s="16" t="n"/>
      <c r="P196" s="18">
        <f>IF(D196="","",_xlfn.WORKDAY.INTL(D196,TA_SI,WEEKEND,HOL))</f>
        <v/>
      </c>
      <c r="Q196" s="15">
        <f>IF(D196="","",IF(N196="",DATADATE,N196)-D196)</f>
        <v/>
      </c>
      <c r="R196" s="15">
        <f>IF(OR(P196="",N196&lt;&gt;""),"",IF(DATADATE&gt;P196,"OVERDUE",""))</f>
        <v/>
      </c>
      <c r="S196" s="16" t="n"/>
      <c r="T196" s="16" t="n"/>
    </row>
    <row r="197">
      <c r="A197" s="15">
        <f>IF(C197="","",PROJ&amp;"-"&amp;"SI"&amp;"-"&amp;B197&amp;"-"&amp;TEXT(C197,"0000"))</f>
        <v/>
      </c>
      <c r="B197" s="16" t="n"/>
      <c r="C197" s="16" t="n"/>
      <c r="D197" s="17" t="n"/>
      <c r="E197" s="16" t="n"/>
      <c r="F197" s="16" t="n"/>
      <c r="G197" s="16" t="n"/>
      <c r="H197" s="16" t="n"/>
      <c r="I197" s="16" t="n"/>
      <c r="J197" s="16" t="n"/>
      <c r="K197" s="16" t="n"/>
      <c r="L197" s="16" t="n"/>
      <c r="M197" s="16" t="n"/>
      <c r="N197" s="17" t="n"/>
      <c r="O197" s="16" t="n"/>
      <c r="P197" s="18">
        <f>IF(D197="","",_xlfn.WORKDAY.INTL(D197,TA_SI,WEEKEND,HOL))</f>
        <v/>
      </c>
      <c r="Q197" s="15">
        <f>IF(D197="","",IF(N197="",DATADATE,N197)-D197)</f>
        <v/>
      </c>
      <c r="R197" s="15">
        <f>IF(OR(P197="",N197&lt;&gt;""),"",IF(DATADATE&gt;P197,"OVERDUE",""))</f>
        <v/>
      </c>
      <c r="S197" s="16" t="n"/>
      <c r="T197" s="16" t="n"/>
    </row>
    <row r="198">
      <c r="A198" s="15">
        <f>IF(C198="","",PROJ&amp;"-"&amp;"SI"&amp;"-"&amp;B198&amp;"-"&amp;TEXT(C198,"0000"))</f>
        <v/>
      </c>
      <c r="B198" s="16" t="n"/>
      <c r="C198" s="16" t="n"/>
      <c r="D198" s="17" t="n"/>
      <c r="E198" s="16" t="n"/>
      <c r="F198" s="16" t="n"/>
      <c r="G198" s="16" t="n"/>
      <c r="H198" s="16" t="n"/>
      <c r="I198" s="16" t="n"/>
      <c r="J198" s="16" t="n"/>
      <c r="K198" s="16" t="n"/>
      <c r="L198" s="16" t="n"/>
      <c r="M198" s="16" t="n"/>
      <c r="N198" s="17" t="n"/>
      <c r="O198" s="16" t="n"/>
      <c r="P198" s="18">
        <f>IF(D198="","",_xlfn.WORKDAY.INTL(D198,TA_SI,WEEKEND,HOL))</f>
        <v/>
      </c>
      <c r="Q198" s="15">
        <f>IF(D198="","",IF(N198="",DATADATE,N198)-D198)</f>
        <v/>
      </c>
      <c r="R198" s="15">
        <f>IF(OR(P198="",N198&lt;&gt;""),"",IF(DATADATE&gt;P198,"OVERDUE",""))</f>
        <v/>
      </c>
      <c r="S198" s="16" t="n"/>
      <c r="T198" s="16" t="n"/>
    </row>
    <row r="199">
      <c r="A199" s="15">
        <f>IF(C199="","",PROJ&amp;"-"&amp;"SI"&amp;"-"&amp;B199&amp;"-"&amp;TEXT(C199,"0000"))</f>
        <v/>
      </c>
      <c r="B199" s="16" t="n"/>
      <c r="C199" s="16" t="n"/>
      <c r="D199" s="17" t="n"/>
      <c r="E199" s="16" t="n"/>
      <c r="F199" s="16" t="n"/>
      <c r="G199" s="16" t="n"/>
      <c r="H199" s="16" t="n"/>
      <c r="I199" s="16" t="n"/>
      <c r="J199" s="16" t="n"/>
      <c r="K199" s="16" t="n"/>
      <c r="L199" s="16" t="n"/>
      <c r="M199" s="16" t="n"/>
      <c r="N199" s="17" t="n"/>
      <c r="O199" s="16" t="n"/>
      <c r="P199" s="18">
        <f>IF(D199="","",_xlfn.WORKDAY.INTL(D199,TA_SI,WEEKEND,HOL))</f>
        <v/>
      </c>
      <c r="Q199" s="15">
        <f>IF(D199="","",IF(N199="",DATADATE,N199)-D199)</f>
        <v/>
      </c>
      <c r="R199" s="15">
        <f>IF(OR(P199="",N199&lt;&gt;""),"",IF(DATADATE&gt;P199,"OVERDUE",""))</f>
        <v/>
      </c>
      <c r="S199" s="16" t="n"/>
      <c r="T199" s="16" t="n"/>
    </row>
    <row r="200">
      <c r="A200" s="15">
        <f>IF(C200="","",PROJ&amp;"-"&amp;"SI"&amp;"-"&amp;B200&amp;"-"&amp;TEXT(C200,"0000"))</f>
        <v/>
      </c>
      <c r="B200" s="16" t="n"/>
      <c r="C200" s="16" t="n"/>
      <c r="D200" s="17" t="n"/>
      <c r="E200" s="16" t="n"/>
      <c r="F200" s="16" t="n"/>
      <c r="G200" s="16" t="n"/>
      <c r="H200" s="16" t="n"/>
      <c r="I200" s="16" t="n"/>
      <c r="J200" s="16" t="n"/>
      <c r="K200" s="16" t="n"/>
      <c r="L200" s="16" t="n"/>
      <c r="M200" s="16" t="n"/>
      <c r="N200" s="17" t="n"/>
      <c r="O200" s="16" t="n"/>
      <c r="P200" s="18">
        <f>IF(D200="","",_xlfn.WORKDAY.INTL(D200,TA_SI,WEEKEND,HOL))</f>
        <v/>
      </c>
      <c r="Q200" s="15">
        <f>IF(D200="","",IF(N200="",DATADATE,N200)-D200)</f>
        <v/>
      </c>
      <c r="R200" s="15">
        <f>IF(OR(P200="",N200&lt;&gt;""),"",IF(DATADATE&gt;P200,"OVERDUE",""))</f>
        <v/>
      </c>
      <c r="S200" s="16" t="n"/>
      <c r="T200" s="16" t="n"/>
    </row>
    <row r="201">
      <c r="A201" s="15">
        <f>IF(C201="","",PROJ&amp;"-"&amp;"SI"&amp;"-"&amp;B201&amp;"-"&amp;TEXT(C201,"0000"))</f>
        <v/>
      </c>
      <c r="B201" s="16" t="n"/>
      <c r="C201" s="16" t="n"/>
      <c r="D201" s="17" t="n"/>
      <c r="E201" s="16" t="n"/>
      <c r="F201" s="16" t="n"/>
      <c r="G201" s="16" t="n"/>
      <c r="H201" s="16" t="n"/>
      <c r="I201" s="16" t="n"/>
      <c r="J201" s="16" t="n"/>
      <c r="K201" s="16" t="n"/>
      <c r="L201" s="16" t="n"/>
      <c r="M201" s="16" t="n"/>
      <c r="N201" s="17" t="n"/>
      <c r="O201" s="16" t="n"/>
      <c r="P201" s="18">
        <f>IF(D201="","",_xlfn.WORKDAY.INTL(D201,TA_SI,WEEKEND,HOL))</f>
        <v/>
      </c>
      <c r="Q201" s="15">
        <f>IF(D201="","",IF(N201="",DATADATE,N201)-D201)</f>
        <v/>
      </c>
      <c r="R201" s="15">
        <f>IF(OR(P201="",N201&lt;&gt;""),"",IF(DATADATE&gt;P201,"OVERDUE",""))</f>
        <v/>
      </c>
      <c r="S201" s="16" t="n"/>
      <c r="T201" s="16" t="n"/>
    </row>
    <row r="202">
      <c r="A202" s="15">
        <f>IF(C202="","",PROJ&amp;"-"&amp;"SI"&amp;"-"&amp;B202&amp;"-"&amp;TEXT(C202,"0000"))</f>
        <v/>
      </c>
      <c r="B202" s="16" t="n"/>
      <c r="C202" s="16" t="n"/>
      <c r="D202" s="17" t="n"/>
      <c r="E202" s="16" t="n"/>
      <c r="F202" s="16" t="n"/>
      <c r="G202" s="16" t="n"/>
      <c r="H202" s="16" t="n"/>
      <c r="I202" s="16" t="n"/>
      <c r="J202" s="16" t="n"/>
      <c r="K202" s="16" t="n"/>
      <c r="L202" s="16" t="n"/>
      <c r="M202" s="16" t="n"/>
      <c r="N202" s="17" t="n"/>
      <c r="O202" s="16" t="n"/>
      <c r="P202" s="18">
        <f>IF(D202="","",_xlfn.WORKDAY.INTL(D202,TA_SI,WEEKEND,HOL))</f>
        <v/>
      </c>
      <c r="Q202" s="15">
        <f>IF(D202="","",IF(N202="",DATADATE,N202)-D202)</f>
        <v/>
      </c>
      <c r="R202" s="15">
        <f>IF(OR(P202="",N202&lt;&gt;""),"",IF(DATADATE&gt;P202,"OVERDUE",""))</f>
        <v/>
      </c>
      <c r="S202" s="16" t="n"/>
      <c r="T202" s="16" t="n"/>
    </row>
    <row r="203">
      <c r="A203" s="15">
        <f>IF(C203="","",PROJ&amp;"-"&amp;"SI"&amp;"-"&amp;B203&amp;"-"&amp;TEXT(C203,"0000"))</f>
        <v/>
      </c>
      <c r="B203" s="16" t="n"/>
      <c r="C203" s="16" t="n"/>
      <c r="D203" s="17" t="n"/>
      <c r="E203" s="16" t="n"/>
      <c r="F203" s="16" t="n"/>
      <c r="G203" s="16" t="n"/>
      <c r="H203" s="16" t="n"/>
      <c r="I203" s="16" t="n"/>
      <c r="J203" s="16" t="n"/>
      <c r="K203" s="16" t="n"/>
      <c r="L203" s="16" t="n"/>
      <c r="M203" s="16" t="n"/>
      <c r="N203" s="17" t="n"/>
      <c r="O203" s="16" t="n"/>
      <c r="P203" s="18">
        <f>IF(D203="","",_xlfn.WORKDAY.INTL(D203,TA_SI,WEEKEND,HOL))</f>
        <v/>
      </c>
      <c r="Q203" s="15">
        <f>IF(D203="","",IF(N203="",DATADATE,N203)-D203)</f>
        <v/>
      </c>
      <c r="R203" s="15">
        <f>IF(OR(P203="",N203&lt;&gt;""),"",IF(DATADATE&gt;P203,"OVERDUE",""))</f>
        <v/>
      </c>
      <c r="S203" s="16" t="n"/>
      <c r="T203" s="16" t="n"/>
    </row>
    <row r="204">
      <c r="A204" s="15">
        <f>IF(C204="","",PROJ&amp;"-"&amp;"SI"&amp;"-"&amp;B204&amp;"-"&amp;TEXT(C204,"0000"))</f>
        <v/>
      </c>
      <c r="B204" s="16" t="n"/>
      <c r="C204" s="16" t="n"/>
      <c r="D204" s="17" t="n"/>
      <c r="E204" s="16" t="n"/>
      <c r="F204" s="16" t="n"/>
      <c r="G204" s="16" t="n"/>
      <c r="H204" s="16" t="n"/>
      <c r="I204" s="16" t="n"/>
      <c r="J204" s="16" t="n"/>
      <c r="K204" s="16" t="n"/>
      <c r="L204" s="16" t="n"/>
      <c r="M204" s="16" t="n"/>
      <c r="N204" s="17" t="n"/>
      <c r="O204" s="16" t="n"/>
      <c r="P204" s="18">
        <f>IF(D204="","",_xlfn.WORKDAY.INTL(D204,TA_SI,WEEKEND,HOL))</f>
        <v/>
      </c>
      <c r="Q204" s="15">
        <f>IF(D204="","",IF(N204="",DATADATE,N204)-D204)</f>
        <v/>
      </c>
      <c r="R204" s="15">
        <f>IF(OR(P204="",N204&lt;&gt;""),"",IF(DATADATE&gt;P204,"OVERDUE",""))</f>
        <v/>
      </c>
      <c r="S204" s="16" t="n"/>
      <c r="T204" s="16" t="n"/>
    </row>
    <row r="205">
      <c r="A205" s="15">
        <f>IF(C205="","",PROJ&amp;"-"&amp;"SI"&amp;"-"&amp;B205&amp;"-"&amp;TEXT(C205,"0000"))</f>
        <v/>
      </c>
      <c r="B205" s="16" t="n"/>
      <c r="C205" s="16" t="n"/>
      <c r="D205" s="17" t="n"/>
      <c r="E205" s="16" t="n"/>
      <c r="F205" s="16" t="n"/>
      <c r="G205" s="16" t="n"/>
      <c r="H205" s="16" t="n"/>
      <c r="I205" s="16" t="n"/>
      <c r="J205" s="16" t="n"/>
      <c r="K205" s="16" t="n"/>
      <c r="L205" s="16" t="n"/>
      <c r="M205" s="16" t="n"/>
      <c r="N205" s="17" t="n"/>
      <c r="O205" s="16" t="n"/>
      <c r="P205" s="18">
        <f>IF(D205="","",_xlfn.WORKDAY.INTL(D205,TA_SI,WEEKEND,HOL))</f>
        <v/>
      </c>
      <c r="Q205" s="15">
        <f>IF(D205="","",IF(N205="",DATADATE,N205)-D205)</f>
        <v/>
      </c>
      <c r="R205" s="15">
        <f>IF(OR(P205="",N205&lt;&gt;""),"",IF(DATADATE&gt;P205,"OVERDUE",""))</f>
        <v/>
      </c>
      <c r="S205" s="16" t="n"/>
      <c r="T205" s="16" t="n"/>
    </row>
    <row r="206">
      <c r="A206" s="15">
        <f>IF(C206="","",PROJ&amp;"-"&amp;"SI"&amp;"-"&amp;B206&amp;"-"&amp;TEXT(C206,"0000"))</f>
        <v/>
      </c>
      <c r="B206" s="16" t="n"/>
      <c r="C206" s="16" t="n"/>
      <c r="D206" s="17" t="n"/>
      <c r="E206" s="16" t="n"/>
      <c r="F206" s="16" t="n"/>
      <c r="G206" s="16" t="n"/>
      <c r="H206" s="16" t="n"/>
      <c r="I206" s="16" t="n"/>
      <c r="J206" s="16" t="n"/>
      <c r="K206" s="16" t="n"/>
      <c r="L206" s="16" t="n"/>
      <c r="M206" s="16" t="n"/>
      <c r="N206" s="17" t="n"/>
      <c r="O206" s="16" t="n"/>
      <c r="P206" s="18">
        <f>IF(D206="","",_xlfn.WORKDAY.INTL(D206,TA_SI,WEEKEND,HOL))</f>
        <v/>
      </c>
      <c r="Q206" s="15">
        <f>IF(D206="","",IF(N206="",DATADATE,N206)-D206)</f>
        <v/>
      </c>
      <c r="R206" s="15">
        <f>IF(OR(P206="",N206&lt;&gt;""),"",IF(DATADATE&gt;P206,"OVERDUE",""))</f>
        <v/>
      </c>
      <c r="S206" s="16" t="n"/>
      <c r="T206" s="16" t="n"/>
    </row>
    <row r="207">
      <c r="A207" s="15">
        <f>IF(C207="","",PROJ&amp;"-"&amp;"SI"&amp;"-"&amp;B207&amp;"-"&amp;TEXT(C207,"0000"))</f>
        <v/>
      </c>
      <c r="B207" s="16" t="n"/>
      <c r="C207" s="16" t="n"/>
      <c r="D207" s="17" t="n"/>
      <c r="E207" s="16" t="n"/>
      <c r="F207" s="16" t="n"/>
      <c r="G207" s="16" t="n"/>
      <c r="H207" s="16" t="n"/>
      <c r="I207" s="16" t="n"/>
      <c r="J207" s="16" t="n"/>
      <c r="K207" s="16" t="n"/>
      <c r="L207" s="16" t="n"/>
      <c r="M207" s="16" t="n"/>
      <c r="N207" s="17" t="n"/>
      <c r="O207" s="16" t="n"/>
      <c r="P207" s="18">
        <f>IF(D207="","",_xlfn.WORKDAY.INTL(D207,TA_SI,WEEKEND,HOL))</f>
        <v/>
      </c>
      <c r="Q207" s="15">
        <f>IF(D207="","",IF(N207="",DATADATE,N207)-D207)</f>
        <v/>
      </c>
      <c r="R207" s="15">
        <f>IF(OR(P207="",N207&lt;&gt;""),"",IF(DATADATE&gt;P207,"OVERDUE",""))</f>
        <v/>
      </c>
      <c r="S207" s="16" t="n"/>
      <c r="T207" s="16" t="n"/>
    </row>
    <row r="208">
      <c r="A208" s="15">
        <f>IF(C208="","",PROJ&amp;"-"&amp;"SI"&amp;"-"&amp;B208&amp;"-"&amp;TEXT(C208,"0000"))</f>
        <v/>
      </c>
      <c r="B208" s="16" t="n"/>
      <c r="C208" s="16" t="n"/>
      <c r="D208" s="17" t="n"/>
      <c r="E208" s="16" t="n"/>
      <c r="F208" s="16" t="n"/>
      <c r="G208" s="16" t="n"/>
      <c r="H208" s="16" t="n"/>
      <c r="I208" s="16" t="n"/>
      <c r="J208" s="16" t="n"/>
      <c r="K208" s="16" t="n"/>
      <c r="L208" s="16" t="n"/>
      <c r="M208" s="16" t="n"/>
      <c r="N208" s="17" t="n"/>
      <c r="O208" s="16" t="n"/>
      <c r="P208" s="18">
        <f>IF(D208="","",_xlfn.WORKDAY.INTL(D208,TA_SI,WEEKEND,HOL))</f>
        <v/>
      </c>
      <c r="Q208" s="15">
        <f>IF(D208="","",IF(N208="",DATADATE,N208)-D208)</f>
        <v/>
      </c>
      <c r="R208" s="15">
        <f>IF(OR(P208="",N208&lt;&gt;""),"",IF(DATADATE&gt;P208,"OVERDUE",""))</f>
        <v/>
      </c>
      <c r="S208" s="16" t="n"/>
      <c r="T208" s="16" t="n"/>
    </row>
    <row r="209">
      <c r="A209" s="15">
        <f>IF(C209="","",PROJ&amp;"-"&amp;"SI"&amp;"-"&amp;B209&amp;"-"&amp;TEXT(C209,"0000"))</f>
        <v/>
      </c>
      <c r="B209" s="16" t="n"/>
      <c r="C209" s="16" t="n"/>
      <c r="D209" s="17" t="n"/>
      <c r="E209" s="16" t="n"/>
      <c r="F209" s="16" t="n"/>
      <c r="G209" s="16" t="n"/>
      <c r="H209" s="16" t="n"/>
      <c r="I209" s="16" t="n"/>
      <c r="J209" s="16" t="n"/>
      <c r="K209" s="16" t="n"/>
      <c r="L209" s="16" t="n"/>
      <c r="M209" s="16" t="n"/>
      <c r="N209" s="17" t="n"/>
      <c r="O209" s="16" t="n"/>
      <c r="P209" s="18">
        <f>IF(D209="","",_xlfn.WORKDAY.INTL(D209,TA_SI,WEEKEND,HOL))</f>
        <v/>
      </c>
      <c r="Q209" s="15">
        <f>IF(D209="","",IF(N209="",DATADATE,N209)-D209)</f>
        <v/>
      </c>
      <c r="R209" s="15">
        <f>IF(OR(P209="",N209&lt;&gt;""),"",IF(DATADATE&gt;P209,"OVERDUE",""))</f>
        <v/>
      </c>
      <c r="S209" s="16" t="n"/>
      <c r="T209" s="16" t="n"/>
    </row>
    <row r="210">
      <c r="A210" s="15">
        <f>IF(C210="","",PROJ&amp;"-"&amp;"SI"&amp;"-"&amp;B210&amp;"-"&amp;TEXT(C210,"0000"))</f>
        <v/>
      </c>
      <c r="B210" s="16" t="n"/>
      <c r="C210" s="16" t="n"/>
      <c r="D210" s="17" t="n"/>
      <c r="E210" s="16" t="n"/>
      <c r="F210" s="16" t="n"/>
      <c r="G210" s="16" t="n"/>
      <c r="H210" s="16" t="n"/>
      <c r="I210" s="16" t="n"/>
      <c r="J210" s="16" t="n"/>
      <c r="K210" s="16" t="n"/>
      <c r="L210" s="16" t="n"/>
      <c r="M210" s="16" t="n"/>
      <c r="N210" s="17" t="n"/>
      <c r="O210" s="16" t="n"/>
      <c r="P210" s="18">
        <f>IF(D210="","",_xlfn.WORKDAY.INTL(D210,TA_SI,WEEKEND,HOL))</f>
        <v/>
      </c>
      <c r="Q210" s="15">
        <f>IF(D210="","",IF(N210="",DATADATE,N210)-D210)</f>
        <v/>
      </c>
      <c r="R210" s="15">
        <f>IF(OR(P210="",N210&lt;&gt;""),"",IF(DATADATE&gt;P210,"OVERDUE",""))</f>
        <v/>
      </c>
      <c r="S210" s="16" t="n"/>
      <c r="T210" s="16" t="n"/>
    </row>
    <row r="211">
      <c r="A211" s="15">
        <f>IF(C211="","",PROJ&amp;"-"&amp;"SI"&amp;"-"&amp;B211&amp;"-"&amp;TEXT(C211,"0000"))</f>
        <v/>
      </c>
      <c r="B211" s="16" t="n"/>
      <c r="C211" s="16" t="n"/>
      <c r="D211" s="17" t="n"/>
      <c r="E211" s="16" t="n"/>
      <c r="F211" s="16" t="n"/>
      <c r="G211" s="16" t="n"/>
      <c r="H211" s="16" t="n"/>
      <c r="I211" s="16" t="n"/>
      <c r="J211" s="16" t="n"/>
      <c r="K211" s="16" t="n"/>
      <c r="L211" s="16" t="n"/>
      <c r="M211" s="16" t="n"/>
      <c r="N211" s="17" t="n"/>
      <c r="O211" s="16" t="n"/>
      <c r="P211" s="18">
        <f>IF(D211="","",_xlfn.WORKDAY.INTL(D211,TA_SI,WEEKEND,HOL))</f>
        <v/>
      </c>
      <c r="Q211" s="15">
        <f>IF(D211="","",IF(N211="",DATADATE,N211)-D211)</f>
        <v/>
      </c>
      <c r="R211" s="15">
        <f>IF(OR(P211="",N211&lt;&gt;""),"",IF(DATADATE&gt;P211,"OVERDUE",""))</f>
        <v/>
      </c>
      <c r="S211" s="16" t="n"/>
      <c r="T211" s="16" t="n"/>
    </row>
    <row r="212">
      <c r="A212" s="15">
        <f>IF(C212="","",PROJ&amp;"-"&amp;"SI"&amp;"-"&amp;B212&amp;"-"&amp;TEXT(C212,"0000"))</f>
        <v/>
      </c>
      <c r="B212" s="16" t="n"/>
      <c r="C212" s="16" t="n"/>
      <c r="D212" s="17" t="n"/>
      <c r="E212" s="16" t="n"/>
      <c r="F212" s="16" t="n"/>
      <c r="G212" s="16" t="n"/>
      <c r="H212" s="16" t="n"/>
      <c r="I212" s="16" t="n"/>
      <c r="J212" s="16" t="n"/>
      <c r="K212" s="16" t="n"/>
      <c r="L212" s="16" t="n"/>
      <c r="M212" s="16" t="n"/>
      <c r="N212" s="17" t="n"/>
      <c r="O212" s="16" t="n"/>
      <c r="P212" s="18">
        <f>IF(D212="","",_xlfn.WORKDAY.INTL(D212,TA_SI,WEEKEND,HOL))</f>
        <v/>
      </c>
      <c r="Q212" s="15">
        <f>IF(D212="","",IF(N212="",DATADATE,N212)-D212)</f>
        <v/>
      </c>
      <c r="R212" s="15">
        <f>IF(OR(P212="",N212&lt;&gt;""),"",IF(DATADATE&gt;P212,"OVERDUE",""))</f>
        <v/>
      </c>
      <c r="S212" s="16" t="n"/>
      <c r="T212" s="16" t="n"/>
    </row>
    <row r="213">
      <c r="A213" s="15">
        <f>IF(C213="","",PROJ&amp;"-"&amp;"SI"&amp;"-"&amp;B213&amp;"-"&amp;TEXT(C213,"0000"))</f>
        <v/>
      </c>
      <c r="B213" s="16" t="n"/>
      <c r="C213" s="16" t="n"/>
      <c r="D213" s="17" t="n"/>
      <c r="E213" s="16" t="n"/>
      <c r="F213" s="16" t="n"/>
      <c r="G213" s="16" t="n"/>
      <c r="H213" s="16" t="n"/>
      <c r="I213" s="16" t="n"/>
      <c r="J213" s="16" t="n"/>
      <c r="K213" s="16" t="n"/>
      <c r="L213" s="16" t="n"/>
      <c r="M213" s="16" t="n"/>
      <c r="N213" s="17" t="n"/>
      <c r="O213" s="16" t="n"/>
      <c r="P213" s="18">
        <f>IF(D213="","",_xlfn.WORKDAY.INTL(D213,TA_SI,WEEKEND,HOL))</f>
        <v/>
      </c>
      <c r="Q213" s="15">
        <f>IF(D213="","",IF(N213="",DATADATE,N213)-D213)</f>
        <v/>
      </c>
      <c r="R213" s="15">
        <f>IF(OR(P213="",N213&lt;&gt;""),"",IF(DATADATE&gt;P213,"OVERDUE",""))</f>
        <v/>
      </c>
      <c r="S213" s="16" t="n"/>
      <c r="T213" s="16" t="n"/>
    </row>
    <row r="214">
      <c r="A214" s="15">
        <f>IF(C214="","",PROJ&amp;"-"&amp;"SI"&amp;"-"&amp;B214&amp;"-"&amp;TEXT(C214,"0000"))</f>
        <v/>
      </c>
      <c r="B214" s="16" t="n"/>
      <c r="C214" s="16" t="n"/>
      <c r="D214" s="17" t="n"/>
      <c r="E214" s="16" t="n"/>
      <c r="F214" s="16" t="n"/>
      <c r="G214" s="16" t="n"/>
      <c r="H214" s="16" t="n"/>
      <c r="I214" s="16" t="n"/>
      <c r="J214" s="16" t="n"/>
      <c r="K214" s="16" t="n"/>
      <c r="L214" s="16" t="n"/>
      <c r="M214" s="16" t="n"/>
      <c r="N214" s="17" t="n"/>
      <c r="O214" s="16" t="n"/>
      <c r="P214" s="18">
        <f>IF(D214="","",_xlfn.WORKDAY.INTL(D214,TA_SI,WEEKEND,HOL))</f>
        <v/>
      </c>
      <c r="Q214" s="15">
        <f>IF(D214="","",IF(N214="",DATADATE,N214)-D214)</f>
        <v/>
      </c>
      <c r="R214" s="15">
        <f>IF(OR(P214="",N214&lt;&gt;""),"",IF(DATADATE&gt;P214,"OVERDUE",""))</f>
        <v/>
      </c>
      <c r="S214" s="16" t="n"/>
      <c r="T214" s="16" t="n"/>
    </row>
    <row r="215">
      <c r="A215" s="15">
        <f>IF(C215="","",PROJ&amp;"-"&amp;"SI"&amp;"-"&amp;B215&amp;"-"&amp;TEXT(C215,"0000"))</f>
        <v/>
      </c>
      <c r="B215" s="16" t="n"/>
      <c r="C215" s="16" t="n"/>
      <c r="D215" s="17" t="n"/>
      <c r="E215" s="16" t="n"/>
      <c r="F215" s="16" t="n"/>
      <c r="G215" s="16" t="n"/>
      <c r="H215" s="16" t="n"/>
      <c r="I215" s="16" t="n"/>
      <c r="J215" s="16" t="n"/>
      <c r="K215" s="16" t="n"/>
      <c r="L215" s="16" t="n"/>
      <c r="M215" s="16" t="n"/>
      <c r="N215" s="17" t="n"/>
      <c r="O215" s="16" t="n"/>
      <c r="P215" s="18">
        <f>IF(D215="","",_xlfn.WORKDAY.INTL(D215,TA_SI,WEEKEND,HOL))</f>
        <v/>
      </c>
      <c r="Q215" s="15">
        <f>IF(D215="","",IF(N215="",DATADATE,N215)-D215)</f>
        <v/>
      </c>
      <c r="R215" s="15">
        <f>IF(OR(P215="",N215&lt;&gt;""),"",IF(DATADATE&gt;P215,"OVERDUE",""))</f>
        <v/>
      </c>
      <c r="S215" s="16" t="n"/>
      <c r="T215" s="16" t="n"/>
    </row>
    <row r="216">
      <c r="A216" s="15">
        <f>IF(C216="","",PROJ&amp;"-"&amp;"SI"&amp;"-"&amp;B216&amp;"-"&amp;TEXT(C216,"0000"))</f>
        <v/>
      </c>
      <c r="B216" s="16" t="n"/>
      <c r="C216" s="16" t="n"/>
      <c r="D216" s="17" t="n"/>
      <c r="E216" s="16" t="n"/>
      <c r="F216" s="16" t="n"/>
      <c r="G216" s="16" t="n"/>
      <c r="H216" s="16" t="n"/>
      <c r="I216" s="16" t="n"/>
      <c r="J216" s="16" t="n"/>
      <c r="K216" s="16" t="n"/>
      <c r="L216" s="16" t="n"/>
      <c r="M216" s="16" t="n"/>
      <c r="N216" s="17" t="n"/>
      <c r="O216" s="16" t="n"/>
      <c r="P216" s="18">
        <f>IF(D216="","",_xlfn.WORKDAY.INTL(D216,TA_SI,WEEKEND,HOL))</f>
        <v/>
      </c>
      <c r="Q216" s="15">
        <f>IF(D216="","",IF(N216="",DATADATE,N216)-D216)</f>
        <v/>
      </c>
      <c r="R216" s="15">
        <f>IF(OR(P216="",N216&lt;&gt;""),"",IF(DATADATE&gt;P216,"OVERDUE",""))</f>
        <v/>
      </c>
      <c r="S216" s="16" t="n"/>
      <c r="T216" s="16" t="n"/>
    </row>
    <row r="217">
      <c r="A217" s="15">
        <f>IF(C217="","",PROJ&amp;"-"&amp;"SI"&amp;"-"&amp;B217&amp;"-"&amp;TEXT(C217,"0000"))</f>
        <v/>
      </c>
      <c r="B217" s="16" t="n"/>
      <c r="C217" s="16" t="n"/>
      <c r="D217" s="17" t="n"/>
      <c r="E217" s="16" t="n"/>
      <c r="F217" s="16" t="n"/>
      <c r="G217" s="16" t="n"/>
      <c r="H217" s="16" t="n"/>
      <c r="I217" s="16" t="n"/>
      <c r="J217" s="16" t="n"/>
      <c r="K217" s="16" t="n"/>
      <c r="L217" s="16" t="n"/>
      <c r="M217" s="16" t="n"/>
      <c r="N217" s="17" t="n"/>
      <c r="O217" s="16" t="n"/>
      <c r="P217" s="18">
        <f>IF(D217="","",_xlfn.WORKDAY.INTL(D217,TA_SI,WEEKEND,HOL))</f>
        <v/>
      </c>
      <c r="Q217" s="15">
        <f>IF(D217="","",IF(N217="",DATADATE,N217)-D217)</f>
        <v/>
      </c>
      <c r="R217" s="15">
        <f>IF(OR(P217="",N217&lt;&gt;""),"",IF(DATADATE&gt;P217,"OVERDUE",""))</f>
        <v/>
      </c>
      <c r="S217" s="16" t="n"/>
      <c r="T217" s="16" t="n"/>
    </row>
    <row r="218">
      <c r="A218" s="15">
        <f>IF(C218="","",PROJ&amp;"-"&amp;"SI"&amp;"-"&amp;B218&amp;"-"&amp;TEXT(C218,"0000"))</f>
        <v/>
      </c>
      <c r="B218" s="16" t="n"/>
      <c r="C218" s="16" t="n"/>
      <c r="D218" s="17" t="n"/>
      <c r="E218" s="16" t="n"/>
      <c r="F218" s="16" t="n"/>
      <c r="G218" s="16" t="n"/>
      <c r="H218" s="16" t="n"/>
      <c r="I218" s="16" t="n"/>
      <c r="J218" s="16" t="n"/>
      <c r="K218" s="16" t="n"/>
      <c r="L218" s="16" t="n"/>
      <c r="M218" s="16" t="n"/>
      <c r="N218" s="17" t="n"/>
      <c r="O218" s="16" t="n"/>
      <c r="P218" s="18">
        <f>IF(D218="","",_xlfn.WORKDAY.INTL(D218,TA_SI,WEEKEND,HOL))</f>
        <v/>
      </c>
      <c r="Q218" s="15">
        <f>IF(D218="","",IF(N218="",DATADATE,N218)-D218)</f>
        <v/>
      </c>
      <c r="R218" s="15">
        <f>IF(OR(P218="",N218&lt;&gt;""),"",IF(DATADATE&gt;P218,"OVERDUE",""))</f>
        <v/>
      </c>
      <c r="S218" s="16" t="n"/>
      <c r="T218" s="16" t="n"/>
    </row>
    <row r="219">
      <c r="A219" s="15">
        <f>IF(C219="","",PROJ&amp;"-"&amp;"SI"&amp;"-"&amp;B219&amp;"-"&amp;TEXT(C219,"0000"))</f>
        <v/>
      </c>
      <c r="B219" s="16" t="n"/>
      <c r="C219" s="16" t="n"/>
      <c r="D219" s="17" t="n"/>
      <c r="E219" s="16" t="n"/>
      <c r="F219" s="16" t="n"/>
      <c r="G219" s="16" t="n"/>
      <c r="H219" s="16" t="n"/>
      <c r="I219" s="16" t="n"/>
      <c r="J219" s="16" t="n"/>
      <c r="K219" s="16" t="n"/>
      <c r="L219" s="16" t="n"/>
      <c r="M219" s="16" t="n"/>
      <c r="N219" s="17" t="n"/>
      <c r="O219" s="16" t="n"/>
      <c r="P219" s="18">
        <f>IF(D219="","",_xlfn.WORKDAY.INTL(D219,TA_SI,WEEKEND,HOL))</f>
        <v/>
      </c>
      <c r="Q219" s="15">
        <f>IF(D219="","",IF(N219="",DATADATE,N219)-D219)</f>
        <v/>
      </c>
      <c r="R219" s="15">
        <f>IF(OR(P219="",N219&lt;&gt;""),"",IF(DATADATE&gt;P219,"OVERDUE",""))</f>
        <v/>
      </c>
      <c r="S219" s="16" t="n"/>
      <c r="T219" s="16" t="n"/>
    </row>
    <row r="220">
      <c r="A220" s="15">
        <f>IF(C220="","",PROJ&amp;"-"&amp;"SI"&amp;"-"&amp;B220&amp;"-"&amp;TEXT(C220,"0000"))</f>
        <v/>
      </c>
      <c r="B220" s="16" t="n"/>
      <c r="C220" s="16" t="n"/>
      <c r="D220" s="17" t="n"/>
      <c r="E220" s="16" t="n"/>
      <c r="F220" s="16" t="n"/>
      <c r="G220" s="16" t="n"/>
      <c r="H220" s="16" t="n"/>
      <c r="I220" s="16" t="n"/>
      <c r="J220" s="16" t="n"/>
      <c r="K220" s="16" t="n"/>
      <c r="L220" s="16" t="n"/>
      <c r="M220" s="16" t="n"/>
      <c r="N220" s="17" t="n"/>
      <c r="O220" s="16" t="n"/>
      <c r="P220" s="18">
        <f>IF(D220="","",_xlfn.WORKDAY.INTL(D220,TA_SI,WEEKEND,HOL))</f>
        <v/>
      </c>
      <c r="Q220" s="15">
        <f>IF(D220="","",IF(N220="",DATADATE,N220)-D220)</f>
        <v/>
      </c>
      <c r="R220" s="15">
        <f>IF(OR(P220="",N220&lt;&gt;""),"",IF(DATADATE&gt;P220,"OVERDUE",""))</f>
        <v/>
      </c>
      <c r="S220" s="16" t="n"/>
      <c r="T220" s="16" t="n"/>
    </row>
    <row r="221">
      <c r="A221" s="15">
        <f>IF(C221="","",PROJ&amp;"-"&amp;"SI"&amp;"-"&amp;B221&amp;"-"&amp;TEXT(C221,"0000"))</f>
        <v/>
      </c>
      <c r="B221" s="16" t="n"/>
      <c r="C221" s="16" t="n"/>
      <c r="D221" s="17" t="n"/>
      <c r="E221" s="16" t="n"/>
      <c r="F221" s="16" t="n"/>
      <c r="G221" s="16" t="n"/>
      <c r="H221" s="16" t="n"/>
      <c r="I221" s="16" t="n"/>
      <c r="J221" s="16" t="n"/>
      <c r="K221" s="16" t="n"/>
      <c r="L221" s="16" t="n"/>
      <c r="M221" s="16" t="n"/>
      <c r="N221" s="17" t="n"/>
      <c r="O221" s="16" t="n"/>
      <c r="P221" s="18">
        <f>IF(D221="","",_xlfn.WORKDAY.INTL(D221,TA_SI,WEEKEND,HOL))</f>
        <v/>
      </c>
      <c r="Q221" s="15">
        <f>IF(D221="","",IF(N221="",DATADATE,N221)-D221)</f>
        <v/>
      </c>
      <c r="R221" s="15">
        <f>IF(OR(P221="",N221&lt;&gt;""),"",IF(DATADATE&gt;P221,"OVERDUE",""))</f>
        <v/>
      </c>
      <c r="S221" s="16" t="n"/>
      <c r="T221" s="16" t="n"/>
    </row>
    <row r="222">
      <c r="A222" s="15">
        <f>IF(C222="","",PROJ&amp;"-"&amp;"SI"&amp;"-"&amp;B222&amp;"-"&amp;TEXT(C222,"0000"))</f>
        <v/>
      </c>
      <c r="B222" s="16" t="n"/>
      <c r="C222" s="16" t="n"/>
      <c r="D222" s="17" t="n"/>
      <c r="E222" s="16" t="n"/>
      <c r="F222" s="16" t="n"/>
      <c r="G222" s="16" t="n"/>
      <c r="H222" s="16" t="n"/>
      <c r="I222" s="16" t="n"/>
      <c r="J222" s="16" t="n"/>
      <c r="K222" s="16" t="n"/>
      <c r="L222" s="16" t="n"/>
      <c r="M222" s="16" t="n"/>
      <c r="N222" s="17" t="n"/>
      <c r="O222" s="16" t="n"/>
      <c r="P222" s="18">
        <f>IF(D222="","",_xlfn.WORKDAY.INTL(D222,TA_SI,WEEKEND,HOL))</f>
        <v/>
      </c>
      <c r="Q222" s="15">
        <f>IF(D222="","",IF(N222="",DATADATE,N222)-D222)</f>
        <v/>
      </c>
      <c r="R222" s="15">
        <f>IF(OR(P222="",N222&lt;&gt;""),"",IF(DATADATE&gt;P222,"OVERDUE",""))</f>
        <v/>
      </c>
      <c r="S222" s="16" t="n"/>
      <c r="T222" s="16" t="n"/>
    </row>
    <row r="223">
      <c r="A223" s="15">
        <f>IF(C223="","",PROJ&amp;"-"&amp;"SI"&amp;"-"&amp;B223&amp;"-"&amp;TEXT(C223,"0000"))</f>
        <v/>
      </c>
      <c r="B223" s="16" t="n"/>
      <c r="C223" s="16" t="n"/>
      <c r="D223" s="17" t="n"/>
      <c r="E223" s="16" t="n"/>
      <c r="F223" s="16" t="n"/>
      <c r="G223" s="16" t="n"/>
      <c r="H223" s="16" t="n"/>
      <c r="I223" s="16" t="n"/>
      <c r="J223" s="16" t="n"/>
      <c r="K223" s="16" t="n"/>
      <c r="L223" s="16" t="n"/>
      <c r="M223" s="16" t="n"/>
      <c r="N223" s="17" t="n"/>
      <c r="O223" s="16" t="n"/>
      <c r="P223" s="18">
        <f>IF(D223="","",_xlfn.WORKDAY.INTL(D223,TA_SI,WEEKEND,HOL))</f>
        <v/>
      </c>
      <c r="Q223" s="15">
        <f>IF(D223="","",IF(N223="",DATADATE,N223)-D223)</f>
        <v/>
      </c>
      <c r="R223" s="15">
        <f>IF(OR(P223="",N223&lt;&gt;""),"",IF(DATADATE&gt;P223,"OVERDUE",""))</f>
        <v/>
      </c>
      <c r="S223" s="16" t="n"/>
      <c r="T223" s="16" t="n"/>
    </row>
    <row r="224">
      <c r="A224" s="15">
        <f>IF(C224="","",PROJ&amp;"-"&amp;"SI"&amp;"-"&amp;B224&amp;"-"&amp;TEXT(C224,"0000"))</f>
        <v/>
      </c>
      <c r="B224" s="16" t="n"/>
      <c r="C224" s="16" t="n"/>
      <c r="D224" s="17" t="n"/>
      <c r="E224" s="16" t="n"/>
      <c r="F224" s="16" t="n"/>
      <c r="G224" s="16" t="n"/>
      <c r="H224" s="16" t="n"/>
      <c r="I224" s="16" t="n"/>
      <c r="J224" s="16" t="n"/>
      <c r="K224" s="16" t="n"/>
      <c r="L224" s="16" t="n"/>
      <c r="M224" s="16" t="n"/>
      <c r="N224" s="17" t="n"/>
      <c r="O224" s="16" t="n"/>
      <c r="P224" s="18">
        <f>IF(D224="","",_xlfn.WORKDAY.INTL(D224,TA_SI,WEEKEND,HOL))</f>
        <v/>
      </c>
      <c r="Q224" s="15">
        <f>IF(D224="","",IF(N224="",DATADATE,N224)-D224)</f>
        <v/>
      </c>
      <c r="R224" s="15">
        <f>IF(OR(P224="",N224&lt;&gt;""),"",IF(DATADATE&gt;P224,"OVERDUE",""))</f>
        <v/>
      </c>
      <c r="S224" s="16" t="n"/>
      <c r="T224" s="16" t="n"/>
    </row>
    <row r="225">
      <c r="A225" s="15">
        <f>IF(C225="","",PROJ&amp;"-"&amp;"SI"&amp;"-"&amp;B225&amp;"-"&amp;TEXT(C225,"0000"))</f>
        <v/>
      </c>
      <c r="B225" s="16" t="n"/>
      <c r="C225" s="16" t="n"/>
      <c r="D225" s="17" t="n"/>
      <c r="E225" s="16" t="n"/>
      <c r="F225" s="16" t="n"/>
      <c r="G225" s="16" t="n"/>
      <c r="H225" s="16" t="n"/>
      <c r="I225" s="16" t="n"/>
      <c r="J225" s="16" t="n"/>
      <c r="K225" s="16" t="n"/>
      <c r="L225" s="16" t="n"/>
      <c r="M225" s="16" t="n"/>
      <c r="N225" s="17" t="n"/>
      <c r="O225" s="16" t="n"/>
      <c r="P225" s="18">
        <f>IF(D225="","",_xlfn.WORKDAY.INTL(D225,TA_SI,WEEKEND,HOL))</f>
        <v/>
      </c>
      <c r="Q225" s="15">
        <f>IF(D225="","",IF(N225="",DATADATE,N225)-D225)</f>
        <v/>
      </c>
      <c r="R225" s="15">
        <f>IF(OR(P225="",N225&lt;&gt;""),"",IF(DATADATE&gt;P225,"OVERDUE",""))</f>
        <v/>
      </c>
      <c r="S225" s="16" t="n"/>
      <c r="T225" s="16" t="n"/>
    </row>
    <row r="226">
      <c r="A226" s="15">
        <f>IF(C226="","",PROJ&amp;"-"&amp;"SI"&amp;"-"&amp;B226&amp;"-"&amp;TEXT(C226,"0000"))</f>
        <v/>
      </c>
      <c r="B226" s="16" t="n"/>
      <c r="C226" s="16" t="n"/>
      <c r="D226" s="17" t="n"/>
      <c r="E226" s="16" t="n"/>
      <c r="F226" s="16" t="n"/>
      <c r="G226" s="16" t="n"/>
      <c r="H226" s="16" t="n"/>
      <c r="I226" s="16" t="n"/>
      <c r="J226" s="16" t="n"/>
      <c r="K226" s="16" t="n"/>
      <c r="L226" s="16" t="n"/>
      <c r="M226" s="16" t="n"/>
      <c r="N226" s="17" t="n"/>
      <c r="O226" s="16" t="n"/>
      <c r="P226" s="18">
        <f>IF(D226="","",_xlfn.WORKDAY.INTL(D226,TA_SI,WEEKEND,HOL))</f>
        <v/>
      </c>
      <c r="Q226" s="15">
        <f>IF(D226="","",IF(N226="",DATADATE,N226)-D226)</f>
        <v/>
      </c>
      <c r="R226" s="15">
        <f>IF(OR(P226="",N226&lt;&gt;""),"",IF(DATADATE&gt;P226,"OVERDUE",""))</f>
        <v/>
      </c>
      <c r="S226" s="16" t="n"/>
      <c r="T226" s="16" t="n"/>
    </row>
    <row r="227">
      <c r="A227" s="15">
        <f>IF(C227="","",PROJ&amp;"-"&amp;"SI"&amp;"-"&amp;B227&amp;"-"&amp;TEXT(C227,"0000"))</f>
        <v/>
      </c>
      <c r="B227" s="16" t="n"/>
      <c r="C227" s="16" t="n"/>
      <c r="D227" s="17" t="n"/>
      <c r="E227" s="16" t="n"/>
      <c r="F227" s="16" t="n"/>
      <c r="G227" s="16" t="n"/>
      <c r="H227" s="16" t="n"/>
      <c r="I227" s="16" t="n"/>
      <c r="J227" s="16" t="n"/>
      <c r="K227" s="16" t="n"/>
      <c r="L227" s="16" t="n"/>
      <c r="M227" s="16" t="n"/>
      <c r="N227" s="17" t="n"/>
      <c r="O227" s="16" t="n"/>
      <c r="P227" s="18">
        <f>IF(D227="","",_xlfn.WORKDAY.INTL(D227,TA_SI,WEEKEND,HOL))</f>
        <v/>
      </c>
      <c r="Q227" s="15">
        <f>IF(D227="","",IF(N227="",DATADATE,N227)-D227)</f>
        <v/>
      </c>
      <c r="R227" s="15">
        <f>IF(OR(P227="",N227&lt;&gt;""),"",IF(DATADATE&gt;P227,"OVERDUE",""))</f>
        <v/>
      </c>
      <c r="S227" s="16" t="n"/>
      <c r="T227" s="16" t="n"/>
    </row>
    <row r="228">
      <c r="A228" s="15">
        <f>IF(C228="","",PROJ&amp;"-"&amp;"SI"&amp;"-"&amp;B228&amp;"-"&amp;TEXT(C228,"0000"))</f>
        <v/>
      </c>
      <c r="B228" s="16" t="n"/>
      <c r="C228" s="16" t="n"/>
      <c r="D228" s="17" t="n"/>
      <c r="E228" s="16" t="n"/>
      <c r="F228" s="16" t="n"/>
      <c r="G228" s="16" t="n"/>
      <c r="H228" s="16" t="n"/>
      <c r="I228" s="16" t="n"/>
      <c r="J228" s="16" t="n"/>
      <c r="K228" s="16" t="n"/>
      <c r="L228" s="16" t="n"/>
      <c r="M228" s="16" t="n"/>
      <c r="N228" s="17" t="n"/>
      <c r="O228" s="16" t="n"/>
      <c r="P228" s="18">
        <f>IF(D228="","",_xlfn.WORKDAY.INTL(D228,TA_SI,WEEKEND,HOL))</f>
        <v/>
      </c>
      <c r="Q228" s="15">
        <f>IF(D228="","",IF(N228="",DATADATE,N228)-D228)</f>
        <v/>
      </c>
      <c r="R228" s="15">
        <f>IF(OR(P228="",N228&lt;&gt;""),"",IF(DATADATE&gt;P228,"OVERDUE",""))</f>
        <v/>
      </c>
      <c r="S228" s="16" t="n"/>
      <c r="T228" s="16" t="n"/>
    </row>
    <row r="229">
      <c r="A229" s="15">
        <f>IF(C229="","",PROJ&amp;"-"&amp;"SI"&amp;"-"&amp;B229&amp;"-"&amp;TEXT(C229,"0000"))</f>
        <v/>
      </c>
      <c r="B229" s="16" t="n"/>
      <c r="C229" s="16" t="n"/>
      <c r="D229" s="17" t="n"/>
      <c r="E229" s="16" t="n"/>
      <c r="F229" s="16" t="n"/>
      <c r="G229" s="16" t="n"/>
      <c r="H229" s="16" t="n"/>
      <c r="I229" s="16" t="n"/>
      <c r="J229" s="16" t="n"/>
      <c r="K229" s="16" t="n"/>
      <c r="L229" s="16" t="n"/>
      <c r="M229" s="16" t="n"/>
      <c r="N229" s="17" t="n"/>
      <c r="O229" s="16" t="n"/>
      <c r="P229" s="18">
        <f>IF(D229="","",_xlfn.WORKDAY.INTL(D229,TA_SI,WEEKEND,HOL))</f>
        <v/>
      </c>
      <c r="Q229" s="15">
        <f>IF(D229="","",IF(N229="",DATADATE,N229)-D229)</f>
        <v/>
      </c>
      <c r="R229" s="15">
        <f>IF(OR(P229="",N229&lt;&gt;""),"",IF(DATADATE&gt;P229,"OVERDUE",""))</f>
        <v/>
      </c>
      <c r="S229" s="16" t="n"/>
      <c r="T229" s="16" t="n"/>
    </row>
    <row r="230">
      <c r="A230" s="15">
        <f>IF(C230="","",PROJ&amp;"-"&amp;"SI"&amp;"-"&amp;B230&amp;"-"&amp;TEXT(C230,"0000"))</f>
        <v/>
      </c>
      <c r="B230" s="16" t="n"/>
      <c r="C230" s="16" t="n"/>
      <c r="D230" s="17" t="n"/>
      <c r="E230" s="16" t="n"/>
      <c r="F230" s="16" t="n"/>
      <c r="G230" s="16" t="n"/>
      <c r="H230" s="16" t="n"/>
      <c r="I230" s="16" t="n"/>
      <c r="J230" s="16" t="n"/>
      <c r="K230" s="16" t="n"/>
      <c r="L230" s="16" t="n"/>
      <c r="M230" s="16" t="n"/>
      <c r="N230" s="17" t="n"/>
      <c r="O230" s="16" t="n"/>
      <c r="P230" s="18">
        <f>IF(D230="","",_xlfn.WORKDAY.INTL(D230,TA_SI,WEEKEND,HOL))</f>
        <v/>
      </c>
      <c r="Q230" s="15">
        <f>IF(D230="","",IF(N230="",DATADATE,N230)-D230)</f>
        <v/>
      </c>
      <c r="R230" s="15">
        <f>IF(OR(P230="",N230&lt;&gt;""),"",IF(DATADATE&gt;P230,"OVERDUE",""))</f>
        <v/>
      </c>
      <c r="S230" s="16" t="n"/>
      <c r="T230" s="16" t="n"/>
    </row>
    <row r="231">
      <c r="A231" s="15">
        <f>IF(C231="","",PROJ&amp;"-"&amp;"SI"&amp;"-"&amp;B231&amp;"-"&amp;TEXT(C231,"0000"))</f>
        <v/>
      </c>
      <c r="B231" s="16" t="n"/>
      <c r="C231" s="16" t="n"/>
      <c r="D231" s="17" t="n"/>
      <c r="E231" s="16" t="n"/>
      <c r="F231" s="16" t="n"/>
      <c r="G231" s="16" t="n"/>
      <c r="H231" s="16" t="n"/>
      <c r="I231" s="16" t="n"/>
      <c r="J231" s="16" t="n"/>
      <c r="K231" s="16" t="n"/>
      <c r="L231" s="16" t="n"/>
      <c r="M231" s="16" t="n"/>
      <c r="N231" s="17" t="n"/>
      <c r="O231" s="16" t="n"/>
      <c r="P231" s="18">
        <f>IF(D231="","",_xlfn.WORKDAY.INTL(D231,TA_SI,WEEKEND,HOL))</f>
        <v/>
      </c>
      <c r="Q231" s="15">
        <f>IF(D231="","",IF(N231="",DATADATE,N231)-D231)</f>
        <v/>
      </c>
      <c r="R231" s="15">
        <f>IF(OR(P231="",N231&lt;&gt;""),"",IF(DATADATE&gt;P231,"OVERDUE",""))</f>
        <v/>
      </c>
      <c r="S231" s="16" t="n"/>
      <c r="T231" s="16" t="n"/>
    </row>
    <row r="232">
      <c r="A232" s="15">
        <f>IF(C232="","",PROJ&amp;"-"&amp;"SI"&amp;"-"&amp;B232&amp;"-"&amp;TEXT(C232,"0000"))</f>
        <v/>
      </c>
      <c r="B232" s="16" t="n"/>
      <c r="C232" s="16" t="n"/>
      <c r="D232" s="17" t="n"/>
      <c r="E232" s="16" t="n"/>
      <c r="F232" s="16" t="n"/>
      <c r="G232" s="16" t="n"/>
      <c r="H232" s="16" t="n"/>
      <c r="I232" s="16" t="n"/>
      <c r="J232" s="16" t="n"/>
      <c r="K232" s="16" t="n"/>
      <c r="L232" s="16" t="n"/>
      <c r="M232" s="16" t="n"/>
      <c r="N232" s="17" t="n"/>
      <c r="O232" s="16" t="n"/>
      <c r="P232" s="18">
        <f>IF(D232="","",_xlfn.WORKDAY.INTL(D232,TA_SI,WEEKEND,HOL))</f>
        <v/>
      </c>
      <c r="Q232" s="15">
        <f>IF(D232="","",IF(N232="",DATADATE,N232)-D232)</f>
        <v/>
      </c>
      <c r="R232" s="15">
        <f>IF(OR(P232="",N232&lt;&gt;""),"",IF(DATADATE&gt;P232,"OVERDUE",""))</f>
        <v/>
      </c>
      <c r="S232" s="16" t="n"/>
      <c r="T232" s="16" t="n"/>
    </row>
    <row r="233">
      <c r="A233" s="15">
        <f>IF(C233="","",PROJ&amp;"-"&amp;"SI"&amp;"-"&amp;B233&amp;"-"&amp;TEXT(C233,"0000"))</f>
        <v/>
      </c>
      <c r="B233" s="16" t="n"/>
      <c r="C233" s="16" t="n"/>
      <c r="D233" s="17" t="n"/>
      <c r="E233" s="16" t="n"/>
      <c r="F233" s="16" t="n"/>
      <c r="G233" s="16" t="n"/>
      <c r="H233" s="16" t="n"/>
      <c r="I233" s="16" t="n"/>
      <c r="J233" s="16" t="n"/>
      <c r="K233" s="16" t="n"/>
      <c r="L233" s="16" t="n"/>
      <c r="M233" s="16" t="n"/>
      <c r="N233" s="17" t="n"/>
      <c r="O233" s="16" t="n"/>
      <c r="P233" s="18">
        <f>IF(D233="","",_xlfn.WORKDAY.INTL(D233,TA_SI,WEEKEND,HOL))</f>
        <v/>
      </c>
      <c r="Q233" s="15">
        <f>IF(D233="","",IF(N233="",DATADATE,N233)-D233)</f>
        <v/>
      </c>
      <c r="R233" s="15">
        <f>IF(OR(P233="",N233&lt;&gt;""),"",IF(DATADATE&gt;P233,"OVERDUE",""))</f>
        <v/>
      </c>
      <c r="S233" s="16" t="n"/>
      <c r="T233" s="16" t="n"/>
    </row>
    <row r="234">
      <c r="A234" s="15">
        <f>IF(C234="","",PROJ&amp;"-"&amp;"SI"&amp;"-"&amp;B234&amp;"-"&amp;TEXT(C234,"0000"))</f>
        <v/>
      </c>
      <c r="B234" s="16" t="n"/>
      <c r="C234" s="16" t="n"/>
      <c r="D234" s="17" t="n"/>
      <c r="E234" s="16" t="n"/>
      <c r="F234" s="16" t="n"/>
      <c r="G234" s="16" t="n"/>
      <c r="H234" s="16" t="n"/>
      <c r="I234" s="16" t="n"/>
      <c r="J234" s="16" t="n"/>
      <c r="K234" s="16" t="n"/>
      <c r="L234" s="16" t="n"/>
      <c r="M234" s="16" t="n"/>
      <c r="N234" s="17" t="n"/>
      <c r="O234" s="16" t="n"/>
      <c r="P234" s="18">
        <f>IF(D234="","",_xlfn.WORKDAY.INTL(D234,TA_SI,WEEKEND,HOL))</f>
        <v/>
      </c>
      <c r="Q234" s="15">
        <f>IF(D234="","",IF(N234="",DATADATE,N234)-D234)</f>
        <v/>
      </c>
      <c r="R234" s="15">
        <f>IF(OR(P234="",N234&lt;&gt;""),"",IF(DATADATE&gt;P234,"OVERDUE",""))</f>
        <v/>
      </c>
      <c r="S234" s="16" t="n"/>
      <c r="T234" s="16" t="n"/>
    </row>
    <row r="235">
      <c r="A235" s="15">
        <f>IF(C235="","",PROJ&amp;"-"&amp;"SI"&amp;"-"&amp;B235&amp;"-"&amp;TEXT(C235,"0000"))</f>
        <v/>
      </c>
      <c r="B235" s="16" t="n"/>
      <c r="C235" s="16" t="n"/>
      <c r="D235" s="17" t="n"/>
      <c r="E235" s="16" t="n"/>
      <c r="F235" s="16" t="n"/>
      <c r="G235" s="16" t="n"/>
      <c r="H235" s="16" t="n"/>
      <c r="I235" s="16" t="n"/>
      <c r="J235" s="16" t="n"/>
      <c r="K235" s="16" t="n"/>
      <c r="L235" s="16" t="n"/>
      <c r="M235" s="16" t="n"/>
      <c r="N235" s="17" t="n"/>
      <c r="O235" s="16" t="n"/>
      <c r="P235" s="18">
        <f>IF(D235="","",_xlfn.WORKDAY.INTL(D235,TA_SI,WEEKEND,HOL))</f>
        <v/>
      </c>
      <c r="Q235" s="15">
        <f>IF(D235="","",IF(N235="",DATADATE,N235)-D235)</f>
        <v/>
      </c>
      <c r="R235" s="15">
        <f>IF(OR(P235="",N235&lt;&gt;""),"",IF(DATADATE&gt;P235,"OVERDUE",""))</f>
        <v/>
      </c>
      <c r="S235" s="16" t="n"/>
      <c r="T235" s="16" t="n"/>
    </row>
    <row r="236">
      <c r="A236" s="15">
        <f>IF(C236="","",PROJ&amp;"-"&amp;"SI"&amp;"-"&amp;B236&amp;"-"&amp;TEXT(C236,"0000"))</f>
        <v/>
      </c>
      <c r="B236" s="16" t="n"/>
      <c r="C236" s="16" t="n"/>
      <c r="D236" s="17" t="n"/>
      <c r="E236" s="16" t="n"/>
      <c r="F236" s="16" t="n"/>
      <c r="G236" s="16" t="n"/>
      <c r="H236" s="16" t="n"/>
      <c r="I236" s="16" t="n"/>
      <c r="J236" s="16" t="n"/>
      <c r="K236" s="16" t="n"/>
      <c r="L236" s="16" t="n"/>
      <c r="M236" s="16" t="n"/>
      <c r="N236" s="17" t="n"/>
      <c r="O236" s="16" t="n"/>
      <c r="P236" s="18">
        <f>IF(D236="","",_xlfn.WORKDAY.INTL(D236,TA_SI,WEEKEND,HOL))</f>
        <v/>
      </c>
      <c r="Q236" s="15">
        <f>IF(D236="","",IF(N236="",DATADATE,N236)-D236)</f>
        <v/>
      </c>
      <c r="R236" s="15">
        <f>IF(OR(P236="",N236&lt;&gt;""),"",IF(DATADATE&gt;P236,"OVERDUE",""))</f>
        <v/>
      </c>
      <c r="S236" s="16" t="n"/>
      <c r="T236" s="16" t="n"/>
    </row>
    <row r="237">
      <c r="A237" s="15">
        <f>IF(C237="","",PROJ&amp;"-"&amp;"SI"&amp;"-"&amp;B237&amp;"-"&amp;TEXT(C237,"0000"))</f>
        <v/>
      </c>
      <c r="B237" s="16" t="n"/>
      <c r="C237" s="16" t="n"/>
      <c r="D237" s="17" t="n"/>
      <c r="E237" s="16" t="n"/>
      <c r="F237" s="16" t="n"/>
      <c r="G237" s="16" t="n"/>
      <c r="H237" s="16" t="n"/>
      <c r="I237" s="16" t="n"/>
      <c r="J237" s="16" t="n"/>
      <c r="K237" s="16" t="n"/>
      <c r="L237" s="16" t="n"/>
      <c r="M237" s="16" t="n"/>
      <c r="N237" s="17" t="n"/>
      <c r="O237" s="16" t="n"/>
      <c r="P237" s="18">
        <f>IF(D237="","",_xlfn.WORKDAY.INTL(D237,TA_SI,WEEKEND,HOL))</f>
        <v/>
      </c>
      <c r="Q237" s="15">
        <f>IF(D237="","",IF(N237="",DATADATE,N237)-D237)</f>
        <v/>
      </c>
      <c r="R237" s="15">
        <f>IF(OR(P237="",N237&lt;&gt;""),"",IF(DATADATE&gt;P237,"OVERDUE",""))</f>
        <v/>
      </c>
      <c r="S237" s="16" t="n"/>
      <c r="T237" s="16" t="n"/>
    </row>
    <row r="238">
      <c r="A238" s="15">
        <f>IF(C238="","",PROJ&amp;"-"&amp;"SI"&amp;"-"&amp;B238&amp;"-"&amp;TEXT(C238,"0000"))</f>
        <v/>
      </c>
      <c r="B238" s="16" t="n"/>
      <c r="C238" s="16" t="n"/>
      <c r="D238" s="17" t="n"/>
      <c r="E238" s="16" t="n"/>
      <c r="F238" s="16" t="n"/>
      <c r="G238" s="16" t="n"/>
      <c r="H238" s="16" t="n"/>
      <c r="I238" s="16" t="n"/>
      <c r="J238" s="16" t="n"/>
      <c r="K238" s="16" t="n"/>
      <c r="L238" s="16" t="n"/>
      <c r="M238" s="16" t="n"/>
      <c r="N238" s="17" t="n"/>
      <c r="O238" s="16" t="n"/>
      <c r="P238" s="18">
        <f>IF(D238="","",_xlfn.WORKDAY.INTL(D238,TA_SI,WEEKEND,HOL))</f>
        <v/>
      </c>
      <c r="Q238" s="15">
        <f>IF(D238="","",IF(N238="",DATADATE,N238)-D238)</f>
        <v/>
      </c>
      <c r="R238" s="15">
        <f>IF(OR(P238="",N238&lt;&gt;""),"",IF(DATADATE&gt;P238,"OVERDUE",""))</f>
        <v/>
      </c>
      <c r="S238" s="16" t="n"/>
      <c r="T238" s="16" t="n"/>
    </row>
    <row r="239">
      <c r="A239" s="15">
        <f>IF(C239="","",PROJ&amp;"-"&amp;"SI"&amp;"-"&amp;B239&amp;"-"&amp;TEXT(C239,"0000"))</f>
        <v/>
      </c>
      <c r="B239" s="16" t="n"/>
      <c r="C239" s="16" t="n"/>
      <c r="D239" s="17" t="n"/>
      <c r="E239" s="16" t="n"/>
      <c r="F239" s="16" t="n"/>
      <c r="G239" s="16" t="n"/>
      <c r="H239" s="16" t="n"/>
      <c r="I239" s="16" t="n"/>
      <c r="J239" s="16" t="n"/>
      <c r="K239" s="16" t="n"/>
      <c r="L239" s="16" t="n"/>
      <c r="M239" s="16" t="n"/>
      <c r="N239" s="17" t="n"/>
      <c r="O239" s="16" t="n"/>
      <c r="P239" s="18">
        <f>IF(D239="","",_xlfn.WORKDAY.INTL(D239,TA_SI,WEEKEND,HOL))</f>
        <v/>
      </c>
      <c r="Q239" s="15">
        <f>IF(D239="","",IF(N239="",DATADATE,N239)-D239)</f>
        <v/>
      </c>
      <c r="R239" s="15">
        <f>IF(OR(P239="",N239&lt;&gt;""),"",IF(DATADATE&gt;P239,"OVERDUE",""))</f>
        <v/>
      </c>
      <c r="S239" s="16" t="n"/>
      <c r="T239" s="16" t="n"/>
    </row>
    <row r="240">
      <c r="A240" s="15">
        <f>IF(C240="","",PROJ&amp;"-"&amp;"SI"&amp;"-"&amp;B240&amp;"-"&amp;TEXT(C240,"0000"))</f>
        <v/>
      </c>
      <c r="B240" s="16" t="n"/>
      <c r="C240" s="16" t="n"/>
      <c r="D240" s="17" t="n"/>
      <c r="E240" s="16" t="n"/>
      <c r="F240" s="16" t="n"/>
      <c r="G240" s="16" t="n"/>
      <c r="H240" s="16" t="n"/>
      <c r="I240" s="16" t="n"/>
      <c r="J240" s="16" t="n"/>
      <c r="K240" s="16" t="n"/>
      <c r="L240" s="16" t="n"/>
      <c r="M240" s="16" t="n"/>
      <c r="N240" s="17" t="n"/>
      <c r="O240" s="16" t="n"/>
      <c r="P240" s="18">
        <f>IF(D240="","",_xlfn.WORKDAY.INTL(D240,TA_SI,WEEKEND,HOL))</f>
        <v/>
      </c>
      <c r="Q240" s="15">
        <f>IF(D240="","",IF(N240="",DATADATE,N240)-D240)</f>
        <v/>
      </c>
      <c r="R240" s="15">
        <f>IF(OR(P240="",N240&lt;&gt;""),"",IF(DATADATE&gt;P240,"OVERDUE",""))</f>
        <v/>
      </c>
      <c r="S240" s="16" t="n"/>
      <c r="T240" s="16" t="n"/>
    </row>
    <row r="241">
      <c r="A241" s="15">
        <f>IF(C241="","",PROJ&amp;"-"&amp;"SI"&amp;"-"&amp;B241&amp;"-"&amp;TEXT(C241,"0000"))</f>
        <v/>
      </c>
      <c r="B241" s="16" t="n"/>
      <c r="C241" s="16" t="n"/>
      <c r="D241" s="17" t="n"/>
      <c r="E241" s="16" t="n"/>
      <c r="F241" s="16" t="n"/>
      <c r="G241" s="16" t="n"/>
      <c r="H241" s="16" t="n"/>
      <c r="I241" s="16" t="n"/>
      <c r="J241" s="16" t="n"/>
      <c r="K241" s="16" t="n"/>
      <c r="L241" s="16" t="n"/>
      <c r="M241" s="16" t="n"/>
      <c r="N241" s="17" t="n"/>
      <c r="O241" s="16" t="n"/>
      <c r="P241" s="18">
        <f>IF(D241="","",_xlfn.WORKDAY.INTL(D241,TA_SI,WEEKEND,HOL))</f>
        <v/>
      </c>
      <c r="Q241" s="15">
        <f>IF(D241="","",IF(N241="",DATADATE,N241)-D241)</f>
        <v/>
      </c>
      <c r="R241" s="15">
        <f>IF(OR(P241="",N241&lt;&gt;""),"",IF(DATADATE&gt;P241,"OVERDUE",""))</f>
        <v/>
      </c>
      <c r="S241" s="16" t="n"/>
      <c r="T241" s="16" t="n"/>
    </row>
    <row r="242">
      <c r="A242" s="15">
        <f>IF(C242="","",PROJ&amp;"-"&amp;"SI"&amp;"-"&amp;B242&amp;"-"&amp;TEXT(C242,"0000"))</f>
        <v/>
      </c>
      <c r="B242" s="16" t="n"/>
      <c r="C242" s="16" t="n"/>
      <c r="D242" s="17" t="n"/>
      <c r="E242" s="16" t="n"/>
      <c r="F242" s="16" t="n"/>
      <c r="G242" s="16" t="n"/>
      <c r="H242" s="16" t="n"/>
      <c r="I242" s="16" t="n"/>
      <c r="J242" s="16" t="n"/>
      <c r="K242" s="16" t="n"/>
      <c r="L242" s="16" t="n"/>
      <c r="M242" s="16" t="n"/>
      <c r="N242" s="17" t="n"/>
      <c r="O242" s="16" t="n"/>
      <c r="P242" s="18">
        <f>IF(D242="","",_xlfn.WORKDAY.INTL(D242,TA_SI,WEEKEND,HOL))</f>
        <v/>
      </c>
      <c r="Q242" s="15">
        <f>IF(D242="","",IF(N242="",DATADATE,N242)-D242)</f>
        <v/>
      </c>
      <c r="R242" s="15">
        <f>IF(OR(P242="",N242&lt;&gt;""),"",IF(DATADATE&gt;P242,"OVERDUE",""))</f>
        <v/>
      </c>
      <c r="S242" s="16" t="n"/>
      <c r="T242" s="16" t="n"/>
    </row>
    <row r="243">
      <c r="A243" s="15">
        <f>IF(C243="","",PROJ&amp;"-"&amp;"SI"&amp;"-"&amp;B243&amp;"-"&amp;TEXT(C243,"0000"))</f>
        <v/>
      </c>
      <c r="B243" s="16" t="n"/>
      <c r="C243" s="16" t="n"/>
      <c r="D243" s="17" t="n"/>
      <c r="E243" s="16" t="n"/>
      <c r="F243" s="16" t="n"/>
      <c r="G243" s="16" t="n"/>
      <c r="H243" s="16" t="n"/>
      <c r="I243" s="16" t="n"/>
      <c r="J243" s="16" t="n"/>
      <c r="K243" s="16" t="n"/>
      <c r="L243" s="16" t="n"/>
      <c r="M243" s="16" t="n"/>
      <c r="N243" s="17" t="n"/>
      <c r="O243" s="16" t="n"/>
      <c r="P243" s="18">
        <f>IF(D243="","",_xlfn.WORKDAY.INTL(D243,TA_SI,WEEKEND,HOL))</f>
        <v/>
      </c>
      <c r="Q243" s="15">
        <f>IF(D243="","",IF(N243="",DATADATE,N243)-D243)</f>
        <v/>
      </c>
      <c r="R243" s="15">
        <f>IF(OR(P243="",N243&lt;&gt;""),"",IF(DATADATE&gt;P243,"OVERDUE",""))</f>
        <v/>
      </c>
      <c r="S243" s="16" t="n"/>
      <c r="T243" s="16" t="n"/>
    </row>
    <row r="244">
      <c r="A244" s="15">
        <f>IF(C244="","",PROJ&amp;"-"&amp;"SI"&amp;"-"&amp;B244&amp;"-"&amp;TEXT(C244,"0000"))</f>
        <v/>
      </c>
      <c r="B244" s="16" t="n"/>
      <c r="C244" s="16" t="n"/>
      <c r="D244" s="17" t="n"/>
      <c r="E244" s="16" t="n"/>
      <c r="F244" s="16" t="n"/>
      <c r="G244" s="16" t="n"/>
      <c r="H244" s="16" t="n"/>
      <c r="I244" s="16" t="n"/>
      <c r="J244" s="16" t="n"/>
      <c r="K244" s="16" t="n"/>
      <c r="L244" s="16" t="n"/>
      <c r="M244" s="16" t="n"/>
      <c r="N244" s="17" t="n"/>
      <c r="O244" s="16" t="n"/>
      <c r="P244" s="18">
        <f>IF(D244="","",_xlfn.WORKDAY.INTL(D244,TA_SI,WEEKEND,HOL))</f>
        <v/>
      </c>
      <c r="Q244" s="15">
        <f>IF(D244="","",IF(N244="",DATADATE,N244)-D244)</f>
        <v/>
      </c>
      <c r="R244" s="15">
        <f>IF(OR(P244="",N244&lt;&gt;""),"",IF(DATADATE&gt;P244,"OVERDUE",""))</f>
        <v/>
      </c>
      <c r="S244" s="16" t="n"/>
      <c r="T244" s="16" t="n"/>
    </row>
    <row r="245">
      <c r="A245" s="15">
        <f>IF(C245="","",PROJ&amp;"-"&amp;"SI"&amp;"-"&amp;B245&amp;"-"&amp;TEXT(C245,"0000"))</f>
        <v/>
      </c>
      <c r="B245" s="16" t="n"/>
      <c r="C245" s="16" t="n"/>
      <c r="D245" s="17" t="n"/>
      <c r="E245" s="16" t="n"/>
      <c r="F245" s="16" t="n"/>
      <c r="G245" s="16" t="n"/>
      <c r="H245" s="16" t="n"/>
      <c r="I245" s="16" t="n"/>
      <c r="J245" s="16" t="n"/>
      <c r="K245" s="16" t="n"/>
      <c r="L245" s="16" t="n"/>
      <c r="M245" s="16" t="n"/>
      <c r="N245" s="17" t="n"/>
      <c r="O245" s="16" t="n"/>
      <c r="P245" s="18">
        <f>IF(D245="","",_xlfn.WORKDAY.INTL(D245,TA_SI,WEEKEND,HOL))</f>
        <v/>
      </c>
      <c r="Q245" s="15">
        <f>IF(D245="","",IF(N245="",DATADATE,N245)-D245)</f>
        <v/>
      </c>
      <c r="R245" s="15">
        <f>IF(OR(P245="",N245&lt;&gt;""),"",IF(DATADATE&gt;P245,"OVERDUE",""))</f>
        <v/>
      </c>
      <c r="S245" s="16" t="n"/>
      <c r="T245" s="16" t="n"/>
    </row>
    <row r="246">
      <c r="A246" s="15">
        <f>IF(C246="","",PROJ&amp;"-"&amp;"SI"&amp;"-"&amp;B246&amp;"-"&amp;TEXT(C246,"0000"))</f>
        <v/>
      </c>
      <c r="B246" s="16" t="n"/>
      <c r="C246" s="16" t="n"/>
      <c r="D246" s="17" t="n"/>
      <c r="E246" s="16" t="n"/>
      <c r="F246" s="16" t="n"/>
      <c r="G246" s="16" t="n"/>
      <c r="H246" s="16" t="n"/>
      <c r="I246" s="16" t="n"/>
      <c r="J246" s="16" t="n"/>
      <c r="K246" s="16" t="n"/>
      <c r="L246" s="16" t="n"/>
      <c r="M246" s="16" t="n"/>
      <c r="N246" s="17" t="n"/>
      <c r="O246" s="16" t="n"/>
      <c r="P246" s="18">
        <f>IF(D246="","",_xlfn.WORKDAY.INTL(D246,TA_SI,WEEKEND,HOL))</f>
        <v/>
      </c>
      <c r="Q246" s="15">
        <f>IF(D246="","",IF(N246="",DATADATE,N246)-D246)</f>
        <v/>
      </c>
      <c r="R246" s="15">
        <f>IF(OR(P246="",N246&lt;&gt;""),"",IF(DATADATE&gt;P246,"OVERDUE",""))</f>
        <v/>
      </c>
      <c r="S246" s="16" t="n"/>
      <c r="T246" s="16" t="n"/>
    </row>
    <row r="247">
      <c r="A247" s="15">
        <f>IF(C247="","",PROJ&amp;"-"&amp;"SI"&amp;"-"&amp;B247&amp;"-"&amp;TEXT(C247,"0000"))</f>
        <v/>
      </c>
      <c r="B247" s="16" t="n"/>
      <c r="C247" s="16" t="n"/>
      <c r="D247" s="17" t="n"/>
      <c r="E247" s="16" t="n"/>
      <c r="F247" s="16" t="n"/>
      <c r="G247" s="16" t="n"/>
      <c r="H247" s="16" t="n"/>
      <c r="I247" s="16" t="n"/>
      <c r="J247" s="16" t="n"/>
      <c r="K247" s="16" t="n"/>
      <c r="L247" s="16" t="n"/>
      <c r="M247" s="16" t="n"/>
      <c r="N247" s="17" t="n"/>
      <c r="O247" s="16" t="n"/>
      <c r="P247" s="18">
        <f>IF(D247="","",_xlfn.WORKDAY.INTL(D247,TA_SI,WEEKEND,HOL))</f>
        <v/>
      </c>
      <c r="Q247" s="15">
        <f>IF(D247="","",IF(N247="",DATADATE,N247)-D247)</f>
        <v/>
      </c>
      <c r="R247" s="15">
        <f>IF(OR(P247="",N247&lt;&gt;""),"",IF(DATADATE&gt;P247,"OVERDUE",""))</f>
        <v/>
      </c>
      <c r="S247" s="16" t="n"/>
      <c r="T247" s="16" t="n"/>
    </row>
    <row r="248">
      <c r="A248" s="15">
        <f>IF(C248="","",PROJ&amp;"-"&amp;"SI"&amp;"-"&amp;B248&amp;"-"&amp;TEXT(C248,"0000"))</f>
        <v/>
      </c>
      <c r="B248" s="16" t="n"/>
      <c r="C248" s="16" t="n"/>
      <c r="D248" s="17" t="n"/>
      <c r="E248" s="16" t="n"/>
      <c r="F248" s="16" t="n"/>
      <c r="G248" s="16" t="n"/>
      <c r="H248" s="16" t="n"/>
      <c r="I248" s="16" t="n"/>
      <c r="J248" s="16" t="n"/>
      <c r="K248" s="16" t="n"/>
      <c r="L248" s="16" t="n"/>
      <c r="M248" s="16" t="n"/>
      <c r="N248" s="17" t="n"/>
      <c r="O248" s="16" t="n"/>
      <c r="P248" s="18">
        <f>IF(D248="","",_xlfn.WORKDAY.INTL(D248,TA_SI,WEEKEND,HOL))</f>
        <v/>
      </c>
      <c r="Q248" s="15">
        <f>IF(D248="","",IF(N248="",DATADATE,N248)-D248)</f>
        <v/>
      </c>
      <c r="R248" s="15">
        <f>IF(OR(P248="",N248&lt;&gt;""),"",IF(DATADATE&gt;P248,"OVERDUE",""))</f>
        <v/>
      </c>
      <c r="S248" s="16" t="n"/>
      <c r="T248" s="16" t="n"/>
    </row>
    <row r="249">
      <c r="A249" s="15">
        <f>IF(C249="","",PROJ&amp;"-"&amp;"SI"&amp;"-"&amp;B249&amp;"-"&amp;TEXT(C249,"0000"))</f>
        <v/>
      </c>
      <c r="B249" s="16" t="n"/>
      <c r="C249" s="16" t="n"/>
      <c r="D249" s="17" t="n"/>
      <c r="E249" s="16" t="n"/>
      <c r="F249" s="16" t="n"/>
      <c r="G249" s="16" t="n"/>
      <c r="H249" s="16" t="n"/>
      <c r="I249" s="16" t="n"/>
      <c r="J249" s="16" t="n"/>
      <c r="K249" s="16" t="n"/>
      <c r="L249" s="16" t="n"/>
      <c r="M249" s="16" t="n"/>
      <c r="N249" s="17" t="n"/>
      <c r="O249" s="16" t="n"/>
      <c r="P249" s="18">
        <f>IF(D249="","",_xlfn.WORKDAY.INTL(D249,TA_SI,WEEKEND,HOL))</f>
        <v/>
      </c>
      <c r="Q249" s="15">
        <f>IF(D249="","",IF(N249="",DATADATE,N249)-D249)</f>
        <v/>
      </c>
      <c r="R249" s="15">
        <f>IF(OR(P249="",N249&lt;&gt;""),"",IF(DATADATE&gt;P249,"OVERDUE",""))</f>
        <v/>
      </c>
      <c r="S249" s="16" t="n"/>
      <c r="T249" s="16" t="n"/>
    </row>
    <row r="250">
      <c r="A250" s="15">
        <f>IF(C250="","",PROJ&amp;"-"&amp;"SI"&amp;"-"&amp;B250&amp;"-"&amp;TEXT(C250,"0000"))</f>
        <v/>
      </c>
      <c r="B250" s="16" t="n"/>
      <c r="C250" s="16" t="n"/>
      <c r="D250" s="17" t="n"/>
      <c r="E250" s="16" t="n"/>
      <c r="F250" s="16" t="n"/>
      <c r="G250" s="16" t="n"/>
      <c r="H250" s="16" t="n"/>
      <c r="I250" s="16" t="n"/>
      <c r="J250" s="16" t="n"/>
      <c r="K250" s="16" t="n"/>
      <c r="L250" s="16" t="n"/>
      <c r="M250" s="16" t="n"/>
      <c r="N250" s="17" t="n"/>
      <c r="O250" s="16" t="n"/>
      <c r="P250" s="18">
        <f>IF(D250="","",_xlfn.WORKDAY.INTL(D250,TA_SI,WEEKEND,HOL))</f>
        <v/>
      </c>
      <c r="Q250" s="15">
        <f>IF(D250="","",IF(N250="",DATADATE,N250)-D250)</f>
        <v/>
      </c>
      <c r="R250" s="15">
        <f>IF(OR(P250="",N250&lt;&gt;""),"",IF(DATADATE&gt;P250,"OVERDUE",""))</f>
        <v/>
      </c>
      <c r="S250" s="16" t="n"/>
      <c r="T250" s="16" t="n"/>
    </row>
    <row r="251">
      <c r="A251" s="15">
        <f>IF(C251="","",PROJ&amp;"-"&amp;"SI"&amp;"-"&amp;B251&amp;"-"&amp;TEXT(C251,"0000"))</f>
        <v/>
      </c>
      <c r="B251" s="16" t="n"/>
      <c r="C251" s="16" t="n"/>
      <c r="D251" s="17" t="n"/>
      <c r="E251" s="16" t="n"/>
      <c r="F251" s="16" t="n"/>
      <c r="G251" s="16" t="n"/>
      <c r="H251" s="16" t="n"/>
      <c r="I251" s="16" t="n"/>
      <c r="J251" s="16" t="n"/>
      <c r="K251" s="16" t="n"/>
      <c r="L251" s="16" t="n"/>
      <c r="M251" s="16" t="n"/>
      <c r="N251" s="17" t="n"/>
      <c r="O251" s="16" t="n"/>
      <c r="P251" s="18">
        <f>IF(D251="","",_xlfn.WORKDAY.INTL(D251,TA_SI,WEEKEND,HOL))</f>
        <v/>
      </c>
      <c r="Q251" s="15">
        <f>IF(D251="","",IF(N251="",DATADATE,N251)-D251)</f>
        <v/>
      </c>
      <c r="R251" s="15">
        <f>IF(OR(P251="",N251&lt;&gt;""),"",IF(DATADATE&gt;P251,"OVERDUE",""))</f>
        <v/>
      </c>
      <c r="S251" s="16" t="n"/>
      <c r="T251" s="16" t="n"/>
    </row>
    <row r="252">
      <c r="A252" s="15">
        <f>IF(C252="","",PROJ&amp;"-"&amp;"SI"&amp;"-"&amp;B252&amp;"-"&amp;TEXT(C252,"0000"))</f>
        <v/>
      </c>
      <c r="B252" s="16" t="n"/>
      <c r="C252" s="16" t="n"/>
      <c r="D252" s="17" t="n"/>
      <c r="E252" s="16" t="n"/>
      <c r="F252" s="16" t="n"/>
      <c r="G252" s="16" t="n"/>
      <c r="H252" s="16" t="n"/>
      <c r="I252" s="16" t="n"/>
      <c r="J252" s="16" t="n"/>
      <c r="K252" s="16" t="n"/>
      <c r="L252" s="16" t="n"/>
      <c r="M252" s="16" t="n"/>
      <c r="N252" s="17" t="n"/>
      <c r="O252" s="16" t="n"/>
      <c r="P252" s="18">
        <f>IF(D252="","",_xlfn.WORKDAY.INTL(D252,TA_SI,WEEKEND,HOL))</f>
        <v/>
      </c>
      <c r="Q252" s="15">
        <f>IF(D252="","",IF(N252="",DATADATE,N252)-D252)</f>
        <v/>
      </c>
      <c r="R252" s="15">
        <f>IF(OR(P252="",N252&lt;&gt;""),"",IF(DATADATE&gt;P252,"OVERDUE",""))</f>
        <v/>
      </c>
      <c r="S252" s="16" t="n"/>
      <c r="T252" s="16" t="n"/>
    </row>
    <row r="253">
      <c r="A253" s="15">
        <f>IF(C253="","",PROJ&amp;"-"&amp;"SI"&amp;"-"&amp;B253&amp;"-"&amp;TEXT(C253,"0000"))</f>
        <v/>
      </c>
      <c r="B253" s="16" t="n"/>
      <c r="C253" s="16" t="n"/>
      <c r="D253" s="17" t="n"/>
      <c r="E253" s="16" t="n"/>
      <c r="F253" s="16" t="n"/>
      <c r="G253" s="16" t="n"/>
      <c r="H253" s="16" t="n"/>
      <c r="I253" s="16" t="n"/>
      <c r="J253" s="16" t="n"/>
      <c r="K253" s="16" t="n"/>
      <c r="L253" s="16" t="n"/>
      <c r="M253" s="16" t="n"/>
      <c r="N253" s="17" t="n"/>
      <c r="O253" s="16" t="n"/>
      <c r="P253" s="18">
        <f>IF(D253="","",_xlfn.WORKDAY.INTL(D253,TA_SI,WEEKEND,HOL))</f>
        <v/>
      </c>
      <c r="Q253" s="15">
        <f>IF(D253="","",IF(N253="",DATADATE,N253)-D253)</f>
        <v/>
      </c>
      <c r="R253" s="15">
        <f>IF(OR(P253="",N253&lt;&gt;""),"",IF(DATADATE&gt;P253,"OVERDUE",""))</f>
        <v/>
      </c>
      <c r="S253" s="16" t="n"/>
      <c r="T253" s="16" t="n"/>
    </row>
    <row r="254">
      <c r="A254" s="15">
        <f>IF(C254="","",PROJ&amp;"-"&amp;"SI"&amp;"-"&amp;B254&amp;"-"&amp;TEXT(C254,"0000"))</f>
        <v/>
      </c>
      <c r="B254" s="16" t="n"/>
      <c r="C254" s="16" t="n"/>
      <c r="D254" s="17" t="n"/>
      <c r="E254" s="16" t="n"/>
      <c r="F254" s="16" t="n"/>
      <c r="G254" s="16" t="n"/>
      <c r="H254" s="16" t="n"/>
      <c r="I254" s="16" t="n"/>
      <c r="J254" s="16" t="n"/>
      <c r="K254" s="16" t="n"/>
      <c r="L254" s="16" t="n"/>
      <c r="M254" s="16" t="n"/>
      <c r="N254" s="17" t="n"/>
      <c r="O254" s="16" t="n"/>
      <c r="P254" s="18">
        <f>IF(D254="","",_xlfn.WORKDAY.INTL(D254,TA_SI,WEEKEND,HOL))</f>
        <v/>
      </c>
      <c r="Q254" s="15">
        <f>IF(D254="","",IF(N254="",DATADATE,N254)-D254)</f>
        <v/>
      </c>
      <c r="R254" s="15">
        <f>IF(OR(P254="",N254&lt;&gt;""),"",IF(DATADATE&gt;P254,"OVERDUE",""))</f>
        <v/>
      </c>
      <c r="S254" s="16" t="n"/>
      <c r="T254" s="16" t="n"/>
    </row>
    <row r="255">
      <c r="A255" s="15">
        <f>IF(C255="","",PROJ&amp;"-"&amp;"SI"&amp;"-"&amp;B255&amp;"-"&amp;TEXT(C255,"0000"))</f>
        <v/>
      </c>
      <c r="B255" s="16" t="n"/>
      <c r="C255" s="16" t="n"/>
      <c r="D255" s="17" t="n"/>
      <c r="E255" s="16" t="n"/>
      <c r="F255" s="16" t="n"/>
      <c r="G255" s="16" t="n"/>
      <c r="H255" s="16" t="n"/>
      <c r="I255" s="16" t="n"/>
      <c r="J255" s="16" t="n"/>
      <c r="K255" s="16" t="n"/>
      <c r="L255" s="16" t="n"/>
      <c r="M255" s="16" t="n"/>
      <c r="N255" s="17" t="n"/>
      <c r="O255" s="16" t="n"/>
      <c r="P255" s="18">
        <f>IF(D255="","",_xlfn.WORKDAY.INTL(D255,TA_SI,WEEKEND,HOL))</f>
        <v/>
      </c>
      <c r="Q255" s="15">
        <f>IF(D255="","",IF(N255="",DATADATE,N255)-D255)</f>
        <v/>
      </c>
      <c r="R255" s="15">
        <f>IF(OR(P255="",N255&lt;&gt;""),"",IF(DATADATE&gt;P255,"OVERDUE",""))</f>
        <v/>
      </c>
      <c r="S255" s="16" t="n"/>
      <c r="T255" s="16" t="n"/>
    </row>
    <row r="256">
      <c r="A256" s="15">
        <f>IF(C256="","",PROJ&amp;"-"&amp;"SI"&amp;"-"&amp;B256&amp;"-"&amp;TEXT(C256,"0000"))</f>
        <v/>
      </c>
      <c r="B256" s="16" t="n"/>
      <c r="C256" s="16" t="n"/>
      <c r="D256" s="17" t="n"/>
      <c r="E256" s="16" t="n"/>
      <c r="F256" s="16" t="n"/>
      <c r="G256" s="16" t="n"/>
      <c r="H256" s="16" t="n"/>
      <c r="I256" s="16" t="n"/>
      <c r="J256" s="16" t="n"/>
      <c r="K256" s="16" t="n"/>
      <c r="L256" s="16" t="n"/>
      <c r="M256" s="16" t="n"/>
      <c r="N256" s="17" t="n"/>
      <c r="O256" s="16" t="n"/>
      <c r="P256" s="18">
        <f>IF(D256="","",_xlfn.WORKDAY.INTL(D256,TA_SI,WEEKEND,HOL))</f>
        <v/>
      </c>
      <c r="Q256" s="15">
        <f>IF(D256="","",IF(N256="",DATADATE,N256)-D256)</f>
        <v/>
      </c>
      <c r="R256" s="15">
        <f>IF(OR(P256="",N256&lt;&gt;""),"",IF(DATADATE&gt;P256,"OVERDUE",""))</f>
        <v/>
      </c>
      <c r="S256" s="16" t="n"/>
      <c r="T256" s="16" t="n"/>
    </row>
    <row r="257">
      <c r="A257" s="15">
        <f>IF(C257="","",PROJ&amp;"-"&amp;"SI"&amp;"-"&amp;B257&amp;"-"&amp;TEXT(C257,"0000"))</f>
        <v/>
      </c>
      <c r="B257" s="16" t="n"/>
      <c r="C257" s="16" t="n"/>
      <c r="D257" s="17" t="n"/>
      <c r="E257" s="16" t="n"/>
      <c r="F257" s="16" t="n"/>
      <c r="G257" s="16" t="n"/>
      <c r="H257" s="16" t="n"/>
      <c r="I257" s="16" t="n"/>
      <c r="J257" s="16" t="n"/>
      <c r="K257" s="16" t="n"/>
      <c r="L257" s="16" t="n"/>
      <c r="M257" s="16" t="n"/>
      <c r="N257" s="17" t="n"/>
      <c r="O257" s="16" t="n"/>
      <c r="P257" s="18">
        <f>IF(D257="","",_xlfn.WORKDAY.INTL(D257,TA_SI,WEEKEND,HOL))</f>
        <v/>
      </c>
      <c r="Q257" s="15">
        <f>IF(D257="","",IF(N257="",DATADATE,N257)-D257)</f>
        <v/>
      </c>
      <c r="R257" s="15">
        <f>IF(OR(P257="",N257&lt;&gt;""),"",IF(DATADATE&gt;P257,"OVERDUE",""))</f>
        <v/>
      </c>
      <c r="S257" s="16" t="n"/>
      <c r="T257" s="16" t="n"/>
    </row>
    <row r="258">
      <c r="A258" s="15">
        <f>IF(C258="","",PROJ&amp;"-"&amp;"SI"&amp;"-"&amp;B258&amp;"-"&amp;TEXT(C258,"0000"))</f>
        <v/>
      </c>
      <c r="B258" s="16" t="n"/>
      <c r="C258" s="16" t="n"/>
      <c r="D258" s="17" t="n"/>
      <c r="E258" s="16" t="n"/>
      <c r="F258" s="16" t="n"/>
      <c r="G258" s="16" t="n"/>
      <c r="H258" s="16" t="n"/>
      <c r="I258" s="16" t="n"/>
      <c r="J258" s="16" t="n"/>
      <c r="K258" s="16" t="n"/>
      <c r="L258" s="16" t="n"/>
      <c r="M258" s="16" t="n"/>
      <c r="N258" s="17" t="n"/>
      <c r="O258" s="16" t="n"/>
      <c r="P258" s="18">
        <f>IF(D258="","",_xlfn.WORKDAY.INTL(D258,TA_SI,WEEKEND,HOL))</f>
        <v/>
      </c>
      <c r="Q258" s="15">
        <f>IF(D258="","",IF(N258="",DATADATE,N258)-D258)</f>
        <v/>
      </c>
      <c r="R258" s="15">
        <f>IF(OR(P258="",N258&lt;&gt;""),"",IF(DATADATE&gt;P258,"OVERDUE",""))</f>
        <v/>
      </c>
      <c r="S258" s="16" t="n"/>
      <c r="T258" s="16" t="n"/>
    </row>
    <row r="259">
      <c r="A259" s="15">
        <f>IF(C259="","",PROJ&amp;"-"&amp;"SI"&amp;"-"&amp;B259&amp;"-"&amp;TEXT(C259,"0000"))</f>
        <v/>
      </c>
      <c r="B259" s="16" t="n"/>
      <c r="C259" s="16" t="n"/>
      <c r="D259" s="17" t="n"/>
      <c r="E259" s="16" t="n"/>
      <c r="F259" s="16" t="n"/>
      <c r="G259" s="16" t="n"/>
      <c r="H259" s="16" t="n"/>
      <c r="I259" s="16" t="n"/>
      <c r="J259" s="16" t="n"/>
      <c r="K259" s="16" t="n"/>
      <c r="L259" s="16" t="n"/>
      <c r="M259" s="16" t="n"/>
      <c r="N259" s="17" t="n"/>
      <c r="O259" s="16" t="n"/>
      <c r="P259" s="18">
        <f>IF(D259="","",_xlfn.WORKDAY.INTL(D259,TA_SI,WEEKEND,HOL))</f>
        <v/>
      </c>
      <c r="Q259" s="15">
        <f>IF(D259="","",IF(N259="",DATADATE,N259)-D259)</f>
        <v/>
      </c>
      <c r="R259" s="15">
        <f>IF(OR(P259="",N259&lt;&gt;""),"",IF(DATADATE&gt;P259,"OVERDUE",""))</f>
        <v/>
      </c>
      <c r="S259" s="16" t="n"/>
      <c r="T259" s="16" t="n"/>
    </row>
    <row r="260">
      <c r="A260" s="15">
        <f>IF(C260="","",PROJ&amp;"-"&amp;"SI"&amp;"-"&amp;B260&amp;"-"&amp;TEXT(C260,"0000"))</f>
        <v/>
      </c>
      <c r="B260" s="16" t="n"/>
      <c r="C260" s="16" t="n"/>
      <c r="D260" s="17" t="n"/>
      <c r="E260" s="16" t="n"/>
      <c r="F260" s="16" t="n"/>
      <c r="G260" s="16" t="n"/>
      <c r="H260" s="16" t="n"/>
      <c r="I260" s="16" t="n"/>
      <c r="J260" s="16" t="n"/>
      <c r="K260" s="16" t="n"/>
      <c r="L260" s="16" t="n"/>
      <c r="M260" s="16" t="n"/>
      <c r="N260" s="17" t="n"/>
      <c r="O260" s="16" t="n"/>
      <c r="P260" s="18">
        <f>IF(D260="","",_xlfn.WORKDAY.INTL(D260,TA_SI,WEEKEND,HOL))</f>
        <v/>
      </c>
      <c r="Q260" s="15">
        <f>IF(D260="","",IF(N260="",DATADATE,N260)-D260)</f>
        <v/>
      </c>
      <c r="R260" s="15">
        <f>IF(OR(P260="",N260&lt;&gt;""),"",IF(DATADATE&gt;P260,"OVERDUE",""))</f>
        <v/>
      </c>
      <c r="S260" s="16" t="n"/>
      <c r="T260" s="16" t="n"/>
    </row>
    <row r="261">
      <c r="A261" s="15">
        <f>IF(C261="","",PROJ&amp;"-"&amp;"SI"&amp;"-"&amp;B261&amp;"-"&amp;TEXT(C261,"0000"))</f>
        <v/>
      </c>
      <c r="B261" s="16" t="n"/>
      <c r="C261" s="16" t="n"/>
      <c r="D261" s="17" t="n"/>
      <c r="E261" s="16" t="n"/>
      <c r="F261" s="16" t="n"/>
      <c r="G261" s="16" t="n"/>
      <c r="H261" s="16" t="n"/>
      <c r="I261" s="16" t="n"/>
      <c r="J261" s="16" t="n"/>
      <c r="K261" s="16" t="n"/>
      <c r="L261" s="16" t="n"/>
      <c r="M261" s="16" t="n"/>
      <c r="N261" s="17" t="n"/>
      <c r="O261" s="16" t="n"/>
      <c r="P261" s="18">
        <f>IF(D261="","",_xlfn.WORKDAY.INTL(D261,TA_SI,WEEKEND,HOL))</f>
        <v/>
      </c>
      <c r="Q261" s="15">
        <f>IF(D261="","",IF(N261="",DATADATE,N261)-D261)</f>
        <v/>
      </c>
      <c r="R261" s="15">
        <f>IF(OR(P261="",N261&lt;&gt;""),"",IF(DATADATE&gt;P261,"OVERDUE",""))</f>
        <v/>
      </c>
      <c r="S261" s="16" t="n"/>
      <c r="T261" s="16" t="n"/>
    </row>
    <row r="262">
      <c r="A262" s="15">
        <f>IF(C262="","",PROJ&amp;"-"&amp;"SI"&amp;"-"&amp;B262&amp;"-"&amp;TEXT(C262,"0000"))</f>
        <v/>
      </c>
      <c r="B262" s="16" t="n"/>
      <c r="C262" s="16" t="n"/>
      <c r="D262" s="17" t="n"/>
      <c r="E262" s="16" t="n"/>
      <c r="F262" s="16" t="n"/>
      <c r="G262" s="16" t="n"/>
      <c r="H262" s="16" t="n"/>
      <c r="I262" s="16" t="n"/>
      <c r="J262" s="16" t="n"/>
      <c r="K262" s="16" t="n"/>
      <c r="L262" s="16" t="n"/>
      <c r="M262" s="16" t="n"/>
      <c r="N262" s="17" t="n"/>
      <c r="O262" s="16" t="n"/>
      <c r="P262" s="18">
        <f>IF(D262="","",_xlfn.WORKDAY.INTL(D262,TA_SI,WEEKEND,HOL))</f>
        <v/>
      </c>
      <c r="Q262" s="15">
        <f>IF(D262="","",IF(N262="",DATADATE,N262)-D262)</f>
        <v/>
      </c>
      <c r="R262" s="15">
        <f>IF(OR(P262="",N262&lt;&gt;""),"",IF(DATADATE&gt;P262,"OVERDUE",""))</f>
        <v/>
      </c>
      <c r="S262" s="16" t="n"/>
      <c r="T262" s="16" t="n"/>
    </row>
    <row r="263">
      <c r="A263" s="15">
        <f>IF(C263="","",PROJ&amp;"-"&amp;"SI"&amp;"-"&amp;B263&amp;"-"&amp;TEXT(C263,"0000"))</f>
        <v/>
      </c>
      <c r="B263" s="16" t="n"/>
      <c r="C263" s="16" t="n"/>
      <c r="D263" s="17" t="n"/>
      <c r="E263" s="16" t="n"/>
      <c r="F263" s="16" t="n"/>
      <c r="G263" s="16" t="n"/>
      <c r="H263" s="16" t="n"/>
      <c r="I263" s="16" t="n"/>
      <c r="J263" s="16" t="n"/>
      <c r="K263" s="16" t="n"/>
      <c r="L263" s="16" t="n"/>
      <c r="M263" s="16" t="n"/>
      <c r="N263" s="17" t="n"/>
      <c r="O263" s="16" t="n"/>
      <c r="P263" s="18">
        <f>IF(D263="","",_xlfn.WORKDAY.INTL(D263,TA_SI,WEEKEND,HOL))</f>
        <v/>
      </c>
      <c r="Q263" s="15">
        <f>IF(D263="","",IF(N263="",DATADATE,N263)-D263)</f>
        <v/>
      </c>
      <c r="R263" s="15">
        <f>IF(OR(P263="",N263&lt;&gt;""),"",IF(DATADATE&gt;P263,"OVERDUE",""))</f>
        <v/>
      </c>
      <c r="S263" s="16" t="n"/>
      <c r="T263" s="16" t="n"/>
    </row>
    <row r="264">
      <c r="A264" s="15">
        <f>IF(C264="","",PROJ&amp;"-"&amp;"SI"&amp;"-"&amp;B264&amp;"-"&amp;TEXT(C264,"0000"))</f>
        <v/>
      </c>
      <c r="B264" s="16" t="n"/>
      <c r="C264" s="16" t="n"/>
      <c r="D264" s="17" t="n"/>
      <c r="E264" s="16" t="n"/>
      <c r="F264" s="16" t="n"/>
      <c r="G264" s="16" t="n"/>
      <c r="H264" s="16" t="n"/>
      <c r="I264" s="16" t="n"/>
      <c r="J264" s="16" t="n"/>
      <c r="K264" s="16" t="n"/>
      <c r="L264" s="16" t="n"/>
      <c r="M264" s="16" t="n"/>
      <c r="N264" s="17" t="n"/>
      <c r="O264" s="16" t="n"/>
      <c r="P264" s="18">
        <f>IF(D264="","",_xlfn.WORKDAY.INTL(D264,TA_SI,WEEKEND,HOL))</f>
        <v/>
      </c>
      <c r="Q264" s="15">
        <f>IF(D264="","",IF(N264="",DATADATE,N264)-D264)</f>
        <v/>
      </c>
      <c r="R264" s="15">
        <f>IF(OR(P264="",N264&lt;&gt;""),"",IF(DATADATE&gt;P264,"OVERDUE",""))</f>
        <v/>
      </c>
      <c r="S264" s="16" t="n"/>
      <c r="T264" s="16" t="n"/>
    </row>
    <row r="265">
      <c r="A265" s="15">
        <f>IF(C265="","",PROJ&amp;"-"&amp;"SI"&amp;"-"&amp;B265&amp;"-"&amp;TEXT(C265,"0000"))</f>
        <v/>
      </c>
      <c r="B265" s="16" t="n"/>
      <c r="C265" s="16" t="n"/>
      <c r="D265" s="17" t="n"/>
      <c r="E265" s="16" t="n"/>
      <c r="F265" s="16" t="n"/>
      <c r="G265" s="16" t="n"/>
      <c r="H265" s="16" t="n"/>
      <c r="I265" s="16" t="n"/>
      <c r="J265" s="16" t="n"/>
      <c r="K265" s="16" t="n"/>
      <c r="L265" s="16" t="n"/>
      <c r="M265" s="16" t="n"/>
      <c r="N265" s="17" t="n"/>
      <c r="O265" s="16" t="n"/>
      <c r="P265" s="18">
        <f>IF(D265="","",_xlfn.WORKDAY.INTL(D265,TA_SI,WEEKEND,HOL))</f>
        <v/>
      </c>
      <c r="Q265" s="15">
        <f>IF(D265="","",IF(N265="",DATADATE,N265)-D265)</f>
        <v/>
      </c>
      <c r="R265" s="15">
        <f>IF(OR(P265="",N265&lt;&gt;""),"",IF(DATADATE&gt;P265,"OVERDUE",""))</f>
        <v/>
      </c>
      <c r="S265" s="16" t="n"/>
      <c r="T265" s="16" t="n"/>
    </row>
    <row r="266">
      <c r="A266" s="15">
        <f>IF(C266="","",PROJ&amp;"-"&amp;"SI"&amp;"-"&amp;B266&amp;"-"&amp;TEXT(C266,"0000"))</f>
        <v/>
      </c>
      <c r="B266" s="16" t="n"/>
      <c r="C266" s="16" t="n"/>
      <c r="D266" s="17" t="n"/>
      <c r="E266" s="16" t="n"/>
      <c r="F266" s="16" t="n"/>
      <c r="G266" s="16" t="n"/>
      <c r="H266" s="16" t="n"/>
      <c r="I266" s="16" t="n"/>
      <c r="J266" s="16" t="n"/>
      <c r="K266" s="16" t="n"/>
      <c r="L266" s="16" t="n"/>
      <c r="M266" s="16" t="n"/>
      <c r="N266" s="17" t="n"/>
      <c r="O266" s="16" t="n"/>
      <c r="P266" s="18">
        <f>IF(D266="","",_xlfn.WORKDAY.INTL(D266,TA_SI,WEEKEND,HOL))</f>
        <v/>
      </c>
      <c r="Q266" s="15">
        <f>IF(D266="","",IF(N266="",DATADATE,N266)-D266)</f>
        <v/>
      </c>
      <c r="R266" s="15">
        <f>IF(OR(P266="",N266&lt;&gt;""),"",IF(DATADATE&gt;P266,"OVERDUE",""))</f>
        <v/>
      </c>
      <c r="S266" s="16" t="n"/>
      <c r="T266" s="16" t="n"/>
    </row>
    <row r="267">
      <c r="A267" s="15">
        <f>IF(C267="","",PROJ&amp;"-"&amp;"SI"&amp;"-"&amp;B267&amp;"-"&amp;TEXT(C267,"0000"))</f>
        <v/>
      </c>
      <c r="B267" s="16" t="n"/>
      <c r="C267" s="16" t="n"/>
      <c r="D267" s="17" t="n"/>
      <c r="E267" s="16" t="n"/>
      <c r="F267" s="16" t="n"/>
      <c r="G267" s="16" t="n"/>
      <c r="H267" s="16" t="n"/>
      <c r="I267" s="16" t="n"/>
      <c r="J267" s="16" t="n"/>
      <c r="K267" s="16" t="n"/>
      <c r="L267" s="16" t="n"/>
      <c r="M267" s="16" t="n"/>
      <c r="N267" s="17" t="n"/>
      <c r="O267" s="16" t="n"/>
      <c r="P267" s="18">
        <f>IF(D267="","",_xlfn.WORKDAY.INTL(D267,TA_SI,WEEKEND,HOL))</f>
        <v/>
      </c>
      <c r="Q267" s="15">
        <f>IF(D267="","",IF(N267="",DATADATE,N267)-D267)</f>
        <v/>
      </c>
      <c r="R267" s="15">
        <f>IF(OR(P267="",N267&lt;&gt;""),"",IF(DATADATE&gt;P267,"OVERDUE",""))</f>
        <v/>
      </c>
      <c r="S267" s="16" t="n"/>
      <c r="T267" s="16" t="n"/>
    </row>
    <row r="268">
      <c r="A268" s="15">
        <f>IF(C268="","",PROJ&amp;"-"&amp;"SI"&amp;"-"&amp;B268&amp;"-"&amp;TEXT(C268,"0000"))</f>
        <v/>
      </c>
      <c r="B268" s="16" t="n"/>
      <c r="C268" s="16" t="n"/>
      <c r="D268" s="17" t="n"/>
      <c r="E268" s="16" t="n"/>
      <c r="F268" s="16" t="n"/>
      <c r="G268" s="16" t="n"/>
      <c r="H268" s="16" t="n"/>
      <c r="I268" s="16" t="n"/>
      <c r="J268" s="16" t="n"/>
      <c r="K268" s="16" t="n"/>
      <c r="L268" s="16" t="n"/>
      <c r="M268" s="16" t="n"/>
      <c r="N268" s="17" t="n"/>
      <c r="O268" s="16" t="n"/>
      <c r="P268" s="18">
        <f>IF(D268="","",_xlfn.WORKDAY.INTL(D268,TA_SI,WEEKEND,HOL))</f>
        <v/>
      </c>
      <c r="Q268" s="15">
        <f>IF(D268="","",IF(N268="",DATADATE,N268)-D268)</f>
        <v/>
      </c>
      <c r="R268" s="15">
        <f>IF(OR(P268="",N268&lt;&gt;""),"",IF(DATADATE&gt;P268,"OVERDUE",""))</f>
        <v/>
      </c>
      <c r="S268" s="16" t="n"/>
      <c r="T268" s="16" t="n"/>
    </row>
    <row r="269">
      <c r="A269" s="15">
        <f>IF(C269="","",PROJ&amp;"-"&amp;"SI"&amp;"-"&amp;B269&amp;"-"&amp;TEXT(C269,"0000"))</f>
        <v/>
      </c>
      <c r="B269" s="16" t="n"/>
      <c r="C269" s="16" t="n"/>
      <c r="D269" s="17" t="n"/>
      <c r="E269" s="16" t="n"/>
      <c r="F269" s="16" t="n"/>
      <c r="G269" s="16" t="n"/>
      <c r="H269" s="16" t="n"/>
      <c r="I269" s="16" t="n"/>
      <c r="J269" s="16" t="n"/>
      <c r="K269" s="16" t="n"/>
      <c r="L269" s="16" t="n"/>
      <c r="M269" s="16" t="n"/>
      <c r="N269" s="17" t="n"/>
      <c r="O269" s="16" t="n"/>
      <c r="P269" s="18">
        <f>IF(D269="","",_xlfn.WORKDAY.INTL(D269,TA_SI,WEEKEND,HOL))</f>
        <v/>
      </c>
      <c r="Q269" s="15">
        <f>IF(D269="","",IF(N269="",DATADATE,N269)-D269)</f>
        <v/>
      </c>
      <c r="R269" s="15">
        <f>IF(OR(P269="",N269&lt;&gt;""),"",IF(DATADATE&gt;P269,"OVERDUE",""))</f>
        <v/>
      </c>
      <c r="S269" s="16" t="n"/>
      <c r="T269" s="16" t="n"/>
    </row>
    <row r="270">
      <c r="A270" s="15">
        <f>IF(C270="","",PROJ&amp;"-"&amp;"SI"&amp;"-"&amp;B270&amp;"-"&amp;TEXT(C270,"0000"))</f>
        <v/>
      </c>
      <c r="B270" s="16" t="n"/>
      <c r="C270" s="16" t="n"/>
      <c r="D270" s="17" t="n"/>
      <c r="E270" s="16" t="n"/>
      <c r="F270" s="16" t="n"/>
      <c r="G270" s="16" t="n"/>
      <c r="H270" s="16" t="n"/>
      <c r="I270" s="16" t="n"/>
      <c r="J270" s="16" t="n"/>
      <c r="K270" s="16" t="n"/>
      <c r="L270" s="16" t="n"/>
      <c r="M270" s="16" t="n"/>
      <c r="N270" s="17" t="n"/>
      <c r="O270" s="16" t="n"/>
      <c r="P270" s="18">
        <f>IF(D270="","",_xlfn.WORKDAY.INTL(D270,TA_SI,WEEKEND,HOL))</f>
        <v/>
      </c>
      <c r="Q270" s="15">
        <f>IF(D270="","",IF(N270="",DATADATE,N270)-D270)</f>
        <v/>
      </c>
      <c r="R270" s="15">
        <f>IF(OR(P270="",N270&lt;&gt;""),"",IF(DATADATE&gt;P270,"OVERDUE",""))</f>
        <v/>
      </c>
      <c r="S270" s="16" t="n"/>
      <c r="T270" s="16" t="n"/>
    </row>
    <row r="271">
      <c r="A271" s="15">
        <f>IF(C271="","",PROJ&amp;"-"&amp;"SI"&amp;"-"&amp;B271&amp;"-"&amp;TEXT(C271,"0000"))</f>
        <v/>
      </c>
      <c r="B271" s="16" t="n"/>
      <c r="C271" s="16" t="n"/>
      <c r="D271" s="17" t="n"/>
      <c r="E271" s="16" t="n"/>
      <c r="F271" s="16" t="n"/>
      <c r="G271" s="16" t="n"/>
      <c r="H271" s="16" t="n"/>
      <c r="I271" s="16" t="n"/>
      <c r="J271" s="16" t="n"/>
      <c r="K271" s="16" t="n"/>
      <c r="L271" s="16" t="n"/>
      <c r="M271" s="16" t="n"/>
      <c r="N271" s="17" t="n"/>
      <c r="O271" s="16" t="n"/>
      <c r="P271" s="18">
        <f>IF(D271="","",_xlfn.WORKDAY.INTL(D271,TA_SI,WEEKEND,HOL))</f>
        <v/>
      </c>
      <c r="Q271" s="15">
        <f>IF(D271="","",IF(N271="",DATADATE,N271)-D271)</f>
        <v/>
      </c>
      <c r="R271" s="15">
        <f>IF(OR(P271="",N271&lt;&gt;""),"",IF(DATADATE&gt;P271,"OVERDUE",""))</f>
        <v/>
      </c>
      <c r="S271" s="16" t="n"/>
      <c r="T271" s="16" t="n"/>
    </row>
    <row r="272">
      <c r="A272" s="15">
        <f>IF(C272="","",PROJ&amp;"-"&amp;"SI"&amp;"-"&amp;B272&amp;"-"&amp;TEXT(C272,"0000"))</f>
        <v/>
      </c>
      <c r="B272" s="16" t="n"/>
      <c r="C272" s="16" t="n"/>
      <c r="D272" s="17" t="n"/>
      <c r="E272" s="16" t="n"/>
      <c r="F272" s="16" t="n"/>
      <c r="G272" s="16" t="n"/>
      <c r="H272" s="16" t="n"/>
      <c r="I272" s="16" t="n"/>
      <c r="J272" s="16" t="n"/>
      <c r="K272" s="16" t="n"/>
      <c r="L272" s="16" t="n"/>
      <c r="M272" s="16" t="n"/>
      <c r="N272" s="17" t="n"/>
      <c r="O272" s="16" t="n"/>
      <c r="P272" s="18">
        <f>IF(D272="","",_xlfn.WORKDAY.INTL(D272,TA_SI,WEEKEND,HOL))</f>
        <v/>
      </c>
      <c r="Q272" s="15">
        <f>IF(D272="","",IF(N272="",DATADATE,N272)-D272)</f>
        <v/>
      </c>
      <c r="R272" s="15">
        <f>IF(OR(P272="",N272&lt;&gt;""),"",IF(DATADATE&gt;P272,"OVERDUE",""))</f>
        <v/>
      </c>
      <c r="S272" s="16" t="n"/>
      <c r="T272" s="16" t="n"/>
    </row>
    <row r="273">
      <c r="A273" s="15">
        <f>IF(C273="","",PROJ&amp;"-"&amp;"SI"&amp;"-"&amp;B273&amp;"-"&amp;TEXT(C273,"0000"))</f>
        <v/>
      </c>
      <c r="B273" s="16" t="n"/>
      <c r="C273" s="16" t="n"/>
      <c r="D273" s="17" t="n"/>
      <c r="E273" s="16" t="n"/>
      <c r="F273" s="16" t="n"/>
      <c r="G273" s="16" t="n"/>
      <c r="H273" s="16" t="n"/>
      <c r="I273" s="16" t="n"/>
      <c r="J273" s="16" t="n"/>
      <c r="K273" s="16" t="n"/>
      <c r="L273" s="16" t="n"/>
      <c r="M273" s="16" t="n"/>
      <c r="N273" s="17" t="n"/>
      <c r="O273" s="16" t="n"/>
      <c r="P273" s="18">
        <f>IF(D273="","",_xlfn.WORKDAY.INTL(D273,TA_SI,WEEKEND,HOL))</f>
        <v/>
      </c>
      <c r="Q273" s="15">
        <f>IF(D273="","",IF(N273="",DATADATE,N273)-D273)</f>
        <v/>
      </c>
      <c r="R273" s="15">
        <f>IF(OR(P273="",N273&lt;&gt;""),"",IF(DATADATE&gt;P273,"OVERDUE",""))</f>
        <v/>
      </c>
      <c r="S273" s="16" t="n"/>
      <c r="T273" s="16" t="n"/>
    </row>
    <row r="274">
      <c r="A274" s="15">
        <f>IF(C274="","",PROJ&amp;"-"&amp;"SI"&amp;"-"&amp;B274&amp;"-"&amp;TEXT(C274,"0000"))</f>
        <v/>
      </c>
      <c r="B274" s="16" t="n"/>
      <c r="C274" s="16" t="n"/>
      <c r="D274" s="17" t="n"/>
      <c r="E274" s="16" t="n"/>
      <c r="F274" s="16" t="n"/>
      <c r="G274" s="16" t="n"/>
      <c r="H274" s="16" t="n"/>
      <c r="I274" s="16" t="n"/>
      <c r="J274" s="16" t="n"/>
      <c r="K274" s="16" t="n"/>
      <c r="L274" s="16" t="n"/>
      <c r="M274" s="16" t="n"/>
      <c r="N274" s="17" t="n"/>
      <c r="O274" s="16" t="n"/>
      <c r="P274" s="18">
        <f>IF(D274="","",_xlfn.WORKDAY.INTL(D274,TA_SI,WEEKEND,HOL))</f>
        <v/>
      </c>
      <c r="Q274" s="15">
        <f>IF(D274="","",IF(N274="",DATADATE,N274)-D274)</f>
        <v/>
      </c>
      <c r="R274" s="15">
        <f>IF(OR(P274="",N274&lt;&gt;""),"",IF(DATADATE&gt;P274,"OVERDUE",""))</f>
        <v/>
      </c>
      <c r="S274" s="16" t="n"/>
      <c r="T274" s="16" t="n"/>
    </row>
    <row r="275">
      <c r="A275" s="15">
        <f>IF(C275="","",PROJ&amp;"-"&amp;"SI"&amp;"-"&amp;B275&amp;"-"&amp;TEXT(C275,"0000"))</f>
        <v/>
      </c>
      <c r="B275" s="16" t="n"/>
      <c r="C275" s="16" t="n"/>
      <c r="D275" s="17" t="n"/>
      <c r="E275" s="16" t="n"/>
      <c r="F275" s="16" t="n"/>
      <c r="G275" s="16" t="n"/>
      <c r="H275" s="16" t="n"/>
      <c r="I275" s="16" t="n"/>
      <c r="J275" s="16" t="n"/>
      <c r="K275" s="16" t="n"/>
      <c r="L275" s="16" t="n"/>
      <c r="M275" s="16" t="n"/>
      <c r="N275" s="17" t="n"/>
      <c r="O275" s="16" t="n"/>
      <c r="P275" s="18">
        <f>IF(D275="","",_xlfn.WORKDAY.INTL(D275,TA_SI,WEEKEND,HOL))</f>
        <v/>
      </c>
      <c r="Q275" s="15">
        <f>IF(D275="","",IF(N275="",DATADATE,N275)-D275)</f>
        <v/>
      </c>
      <c r="R275" s="15">
        <f>IF(OR(P275="",N275&lt;&gt;""),"",IF(DATADATE&gt;P275,"OVERDUE",""))</f>
        <v/>
      </c>
      <c r="S275" s="16" t="n"/>
      <c r="T275" s="16" t="n"/>
    </row>
    <row r="276">
      <c r="A276" s="15">
        <f>IF(C276="","",PROJ&amp;"-"&amp;"SI"&amp;"-"&amp;B276&amp;"-"&amp;TEXT(C276,"0000"))</f>
        <v/>
      </c>
      <c r="B276" s="16" t="n"/>
      <c r="C276" s="16" t="n"/>
      <c r="D276" s="17" t="n"/>
      <c r="E276" s="16" t="n"/>
      <c r="F276" s="16" t="n"/>
      <c r="G276" s="16" t="n"/>
      <c r="H276" s="16" t="n"/>
      <c r="I276" s="16" t="n"/>
      <c r="J276" s="16" t="n"/>
      <c r="K276" s="16" t="n"/>
      <c r="L276" s="16" t="n"/>
      <c r="M276" s="16" t="n"/>
      <c r="N276" s="17" t="n"/>
      <c r="O276" s="16" t="n"/>
      <c r="P276" s="18">
        <f>IF(D276="","",_xlfn.WORKDAY.INTL(D276,TA_SI,WEEKEND,HOL))</f>
        <v/>
      </c>
      <c r="Q276" s="15">
        <f>IF(D276="","",IF(N276="",DATADATE,N276)-D276)</f>
        <v/>
      </c>
      <c r="R276" s="15">
        <f>IF(OR(P276="",N276&lt;&gt;""),"",IF(DATADATE&gt;P276,"OVERDUE",""))</f>
        <v/>
      </c>
      <c r="S276" s="16" t="n"/>
      <c r="T276" s="16" t="n"/>
    </row>
    <row r="277">
      <c r="A277" s="15">
        <f>IF(C277="","",PROJ&amp;"-"&amp;"SI"&amp;"-"&amp;B277&amp;"-"&amp;TEXT(C277,"0000"))</f>
        <v/>
      </c>
      <c r="B277" s="16" t="n"/>
      <c r="C277" s="16" t="n"/>
      <c r="D277" s="17" t="n"/>
      <c r="E277" s="16" t="n"/>
      <c r="F277" s="16" t="n"/>
      <c r="G277" s="16" t="n"/>
      <c r="H277" s="16" t="n"/>
      <c r="I277" s="16" t="n"/>
      <c r="J277" s="16" t="n"/>
      <c r="K277" s="16" t="n"/>
      <c r="L277" s="16" t="n"/>
      <c r="M277" s="16" t="n"/>
      <c r="N277" s="17" t="n"/>
      <c r="O277" s="16" t="n"/>
      <c r="P277" s="18">
        <f>IF(D277="","",_xlfn.WORKDAY.INTL(D277,TA_SI,WEEKEND,HOL))</f>
        <v/>
      </c>
      <c r="Q277" s="15">
        <f>IF(D277="","",IF(N277="",DATADATE,N277)-D277)</f>
        <v/>
      </c>
      <c r="R277" s="15">
        <f>IF(OR(P277="",N277&lt;&gt;""),"",IF(DATADATE&gt;P277,"OVERDUE",""))</f>
        <v/>
      </c>
      <c r="S277" s="16" t="n"/>
      <c r="T277" s="16" t="n"/>
    </row>
    <row r="278">
      <c r="A278" s="15">
        <f>IF(C278="","",PROJ&amp;"-"&amp;"SI"&amp;"-"&amp;B278&amp;"-"&amp;TEXT(C278,"0000"))</f>
        <v/>
      </c>
      <c r="B278" s="16" t="n"/>
      <c r="C278" s="16" t="n"/>
      <c r="D278" s="17" t="n"/>
      <c r="E278" s="16" t="n"/>
      <c r="F278" s="16" t="n"/>
      <c r="G278" s="16" t="n"/>
      <c r="H278" s="16" t="n"/>
      <c r="I278" s="16" t="n"/>
      <c r="J278" s="16" t="n"/>
      <c r="K278" s="16" t="n"/>
      <c r="L278" s="16" t="n"/>
      <c r="M278" s="16" t="n"/>
      <c r="N278" s="17" t="n"/>
      <c r="O278" s="16" t="n"/>
      <c r="P278" s="18">
        <f>IF(D278="","",_xlfn.WORKDAY.INTL(D278,TA_SI,WEEKEND,HOL))</f>
        <v/>
      </c>
      <c r="Q278" s="15">
        <f>IF(D278="","",IF(N278="",DATADATE,N278)-D278)</f>
        <v/>
      </c>
      <c r="R278" s="15">
        <f>IF(OR(P278="",N278&lt;&gt;""),"",IF(DATADATE&gt;P278,"OVERDUE",""))</f>
        <v/>
      </c>
      <c r="S278" s="16" t="n"/>
      <c r="T278" s="16" t="n"/>
    </row>
    <row r="279">
      <c r="A279" s="15">
        <f>IF(C279="","",PROJ&amp;"-"&amp;"SI"&amp;"-"&amp;B279&amp;"-"&amp;TEXT(C279,"0000"))</f>
        <v/>
      </c>
      <c r="B279" s="16" t="n"/>
      <c r="C279" s="16" t="n"/>
      <c r="D279" s="17" t="n"/>
      <c r="E279" s="16" t="n"/>
      <c r="F279" s="16" t="n"/>
      <c r="G279" s="16" t="n"/>
      <c r="H279" s="16" t="n"/>
      <c r="I279" s="16" t="n"/>
      <c r="J279" s="16" t="n"/>
      <c r="K279" s="16" t="n"/>
      <c r="L279" s="16" t="n"/>
      <c r="M279" s="16" t="n"/>
      <c r="N279" s="17" t="n"/>
      <c r="O279" s="16" t="n"/>
      <c r="P279" s="18">
        <f>IF(D279="","",_xlfn.WORKDAY.INTL(D279,TA_SI,WEEKEND,HOL))</f>
        <v/>
      </c>
      <c r="Q279" s="15">
        <f>IF(D279="","",IF(N279="",DATADATE,N279)-D279)</f>
        <v/>
      </c>
      <c r="R279" s="15">
        <f>IF(OR(P279="",N279&lt;&gt;""),"",IF(DATADATE&gt;P279,"OVERDUE",""))</f>
        <v/>
      </c>
      <c r="S279" s="16" t="n"/>
      <c r="T279" s="16" t="n"/>
    </row>
    <row r="280">
      <c r="A280" s="15">
        <f>IF(C280="","",PROJ&amp;"-"&amp;"SI"&amp;"-"&amp;B280&amp;"-"&amp;TEXT(C280,"0000"))</f>
        <v/>
      </c>
      <c r="B280" s="16" t="n"/>
      <c r="C280" s="16" t="n"/>
      <c r="D280" s="17" t="n"/>
      <c r="E280" s="16" t="n"/>
      <c r="F280" s="16" t="n"/>
      <c r="G280" s="16" t="n"/>
      <c r="H280" s="16" t="n"/>
      <c r="I280" s="16" t="n"/>
      <c r="J280" s="16" t="n"/>
      <c r="K280" s="16" t="n"/>
      <c r="L280" s="16" t="n"/>
      <c r="M280" s="16" t="n"/>
      <c r="N280" s="17" t="n"/>
      <c r="O280" s="16" t="n"/>
      <c r="P280" s="18">
        <f>IF(D280="","",_xlfn.WORKDAY.INTL(D280,TA_SI,WEEKEND,HOL))</f>
        <v/>
      </c>
      <c r="Q280" s="15">
        <f>IF(D280="","",IF(N280="",DATADATE,N280)-D280)</f>
        <v/>
      </c>
      <c r="R280" s="15">
        <f>IF(OR(P280="",N280&lt;&gt;""),"",IF(DATADATE&gt;P280,"OVERDUE",""))</f>
        <v/>
      </c>
      <c r="S280" s="16" t="n"/>
      <c r="T280" s="16" t="n"/>
    </row>
    <row r="281">
      <c r="A281" s="15">
        <f>IF(C281="","",PROJ&amp;"-"&amp;"SI"&amp;"-"&amp;B281&amp;"-"&amp;TEXT(C281,"0000"))</f>
        <v/>
      </c>
      <c r="B281" s="16" t="n"/>
      <c r="C281" s="16" t="n"/>
      <c r="D281" s="17" t="n"/>
      <c r="E281" s="16" t="n"/>
      <c r="F281" s="16" t="n"/>
      <c r="G281" s="16" t="n"/>
      <c r="H281" s="16" t="n"/>
      <c r="I281" s="16" t="n"/>
      <c r="J281" s="16" t="n"/>
      <c r="K281" s="16" t="n"/>
      <c r="L281" s="16" t="n"/>
      <c r="M281" s="16" t="n"/>
      <c r="N281" s="17" t="n"/>
      <c r="O281" s="16" t="n"/>
      <c r="P281" s="18">
        <f>IF(D281="","",_xlfn.WORKDAY.INTL(D281,TA_SI,WEEKEND,HOL))</f>
        <v/>
      </c>
      <c r="Q281" s="15">
        <f>IF(D281="","",IF(N281="",DATADATE,N281)-D281)</f>
        <v/>
      </c>
      <c r="R281" s="15">
        <f>IF(OR(P281="",N281&lt;&gt;""),"",IF(DATADATE&gt;P281,"OVERDUE",""))</f>
        <v/>
      </c>
      <c r="S281" s="16" t="n"/>
      <c r="T281" s="16" t="n"/>
    </row>
    <row r="282">
      <c r="A282" s="15">
        <f>IF(C282="","",PROJ&amp;"-"&amp;"SI"&amp;"-"&amp;B282&amp;"-"&amp;TEXT(C282,"0000"))</f>
        <v/>
      </c>
      <c r="B282" s="16" t="n"/>
      <c r="C282" s="16" t="n"/>
      <c r="D282" s="17" t="n"/>
      <c r="E282" s="16" t="n"/>
      <c r="F282" s="16" t="n"/>
      <c r="G282" s="16" t="n"/>
      <c r="H282" s="16" t="n"/>
      <c r="I282" s="16" t="n"/>
      <c r="J282" s="16" t="n"/>
      <c r="K282" s="16" t="n"/>
      <c r="L282" s="16" t="n"/>
      <c r="M282" s="16" t="n"/>
      <c r="N282" s="17" t="n"/>
      <c r="O282" s="16" t="n"/>
      <c r="P282" s="18">
        <f>IF(D282="","",_xlfn.WORKDAY.INTL(D282,TA_SI,WEEKEND,HOL))</f>
        <v/>
      </c>
      <c r="Q282" s="15">
        <f>IF(D282="","",IF(N282="",DATADATE,N282)-D282)</f>
        <v/>
      </c>
      <c r="R282" s="15">
        <f>IF(OR(P282="",N282&lt;&gt;""),"",IF(DATADATE&gt;P282,"OVERDUE",""))</f>
        <v/>
      </c>
      <c r="S282" s="16" t="n"/>
      <c r="T282" s="16" t="n"/>
    </row>
    <row r="283">
      <c r="A283" s="15">
        <f>IF(C283="","",PROJ&amp;"-"&amp;"SI"&amp;"-"&amp;B283&amp;"-"&amp;TEXT(C283,"0000"))</f>
        <v/>
      </c>
      <c r="B283" s="16" t="n"/>
      <c r="C283" s="16" t="n"/>
      <c r="D283" s="17" t="n"/>
      <c r="E283" s="16" t="n"/>
      <c r="F283" s="16" t="n"/>
      <c r="G283" s="16" t="n"/>
      <c r="H283" s="16" t="n"/>
      <c r="I283" s="16" t="n"/>
      <c r="J283" s="16" t="n"/>
      <c r="K283" s="16" t="n"/>
      <c r="L283" s="16" t="n"/>
      <c r="M283" s="16" t="n"/>
      <c r="N283" s="17" t="n"/>
      <c r="O283" s="16" t="n"/>
      <c r="P283" s="18">
        <f>IF(D283="","",_xlfn.WORKDAY.INTL(D283,TA_SI,WEEKEND,HOL))</f>
        <v/>
      </c>
      <c r="Q283" s="15">
        <f>IF(D283="","",IF(N283="",DATADATE,N283)-D283)</f>
        <v/>
      </c>
      <c r="R283" s="15">
        <f>IF(OR(P283="",N283&lt;&gt;""),"",IF(DATADATE&gt;P283,"OVERDUE",""))</f>
        <v/>
      </c>
      <c r="S283" s="16" t="n"/>
      <c r="T283" s="16" t="n"/>
    </row>
    <row r="284">
      <c r="A284" s="15">
        <f>IF(C284="","",PROJ&amp;"-"&amp;"SI"&amp;"-"&amp;B284&amp;"-"&amp;TEXT(C284,"0000"))</f>
        <v/>
      </c>
      <c r="B284" s="16" t="n"/>
      <c r="C284" s="16" t="n"/>
      <c r="D284" s="17" t="n"/>
      <c r="E284" s="16" t="n"/>
      <c r="F284" s="16" t="n"/>
      <c r="G284" s="16" t="n"/>
      <c r="H284" s="16" t="n"/>
      <c r="I284" s="16" t="n"/>
      <c r="J284" s="16" t="n"/>
      <c r="K284" s="16" t="n"/>
      <c r="L284" s="16" t="n"/>
      <c r="M284" s="16" t="n"/>
      <c r="N284" s="17" t="n"/>
      <c r="O284" s="16" t="n"/>
      <c r="P284" s="18">
        <f>IF(D284="","",_xlfn.WORKDAY.INTL(D284,TA_SI,WEEKEND,HOL))</f>
        <v/>
      </c>
      <c r="Q284" s="15">
        <f>IF(D284="","",IF(N284="",DATADATE,N284)-D284)</f>
        <v/>
      </c>
      <c r="R284" s="15">
        <f>IF(OR(P284="",N284&lt;&gt;""),"",IF(DATADATE&gt;P284,"OVERDUE",""))</f>
        <v/>
      </c>
      <c r="S284" s="16" t="n"/>
      <c r="T284" s="16" t="n"/>
    </row>
    <row r="285">
      <c r="A285" s="15">
        <f>IF(C285="","",PROJ&amp;"-"&amp;"SI"&amp;"-"&amp;B285&amp;"-"&amp;TEXT(C285,"0000"))</f>
        <v/>
      </c>
      <c r="B285" s="16" t="n"/>
      <c r="C285" s="16" t="n"/>
      <c r="D285" s="17" t="n"/>
      <c r="E285" s="16" t="n"/>
      <c r="F285" s="16" t="n"/>
      <c r="G285" s="16" t="n"/>
      <c r="H285" s="16" t="n"/>
      <c r="I285" s="16" t="n"/>
      <c r="J285" s="16" t="n"/>
      <c r="K285" s="16" t="n"/>
      <c r="L285" s="16" t="n"/>
      <c r="M285" s="16" t="n"/>
      <c r="N285" s="17" t="n"/>
      <c r="O285" s="16" t="n"/>
      <c r="P285" s="18">
        <f>IF(D285="","",_xlfn.WORKDAY.INTL(D285,TA_SI,WEEKEND,HOL))</f>
        <v/>
      </c>
      <c r="Q285" s="15">
        <f>IF(D285="","",IF(N285="",DATADATE,N285)-D285)</f>
        <v/>
      </c>
      <c r="R285" s="15">
        <f>IF(OR(P285="",N285&lt;&gt;""),"",IF(DATADATE&gt;P285,"OVERDUE",""))</f>
        <v/>
      </c>
      <c r="S285" s="16" t="n"/>
      <c r="T285" s="16" t="n"/>
    </row>
    <row r="286">
      <c r="A286" s="15">
        <f>IF(C286="","",PROJ&amp;"-"&amp;"SI"&amp;"-"&amp;B286&amp;"-"&amp;TEXT(C286,"0000"))</f>
        <v/>
      </c>
      <c r="B286" s="16" t="n"/>
      <c r="C286" s="16" t="n"/>
      <c r="D286" s="17" t="n"/>
      <c r="E286" s="16" t="n"/>
      <c r="F286" s="16" t="n"/>
      <c r="G286" s="16" t="n"/>
      <c r="H286" s="16" t="n"/>
      <c r="I286" s="16" t="n"/>
      <c r="J286" s="16" t="n"/>
      <c r="K286" s="16" t="n"/>
      <c r="L286" s="16" t="n"/>
      <c r="M286" s="16" t="n"/>
      <c r="N286" s="17" t="n"/>
      <c r="O286" s="16" t="n"/>
      <c r="P286" s="18">
        <f>IF(D286="","",_xlfn.WORKDAY.INTL(D286,TA_SI,WEEKEND,HOL))</f>
        <v/>
      </c>
      <c r="Q286" s="15">
        <f>IF(D286="","",IF(N286="",DATADATE,N286)-D286)</f>
        <v/>
      </c>
      <c r="R286" s="15">
        <f>IF(OR(P286="",N286&lt;&gt;""),"",IF(DATADATE&gt;P286,"OVERDUE",""))</f>
        <v/>
      </c>
      <c r="S286" s="16" t="n"/>
      <c r="T286" s="16" t="n"/>
    </row>
    <row r="287">
      <c r="A287" s="15">
        <f>IF(C287="","",PROJ&amp;"-"&amp;"SI"&amp;"-"&amp;B287&amp;"-"&amp;TEXT(C287,"0000"))</f>
        <v/>
      </c>
      <c r="B287" s="16" t="n"/>
      <c r="C287" s="16" t="n"/>
      <c r="D287" s="17" t="n"/>
      <c r="E287" s="16" t="n"/>
      <c r="F287" s="16" t="n"/>
      <c r="G287" s="16" t="n"/>
      <c r="H287" s="16" t="n"/>
      <c r="I287" s="16" t="n"/>
      <c r="J287" s="16" t="n"/>
      <c r="K287" s="16" t="n"/>
      <c r="L287" s="16" t="n"/>
      <c r="M287" s="16" t="n"/>
      <c r="N287" s="17" t="n"/>
      <c r="O287" s="16" t="n"/>
      <c r="P287" s="18">
        <f>IF(D287="","",_xlfn.WORKDAY.INTL(D287,TA_SI,WEEKEND,HOL))</f>
        <v/>
      </c>
      <c r="Q287" s="15">
        <f>IF(D287="","",IF(N287="",DATADATE,N287)-D287)</f>
        <v/>
      </c>
      <c r="R287" s="15">
        <f>IF(OR(P287="",N287&lt;&gt;""),"",IF(DATADATE&gt;P287,"OVERDUE",""))</f>
        <v/>
      </c>
      <c r="S287" s="16" t="n"/>
      <c r="T287" s="16" t="n"/>
    </row>
    <row r="288">
      <c r="A288" s="15">
        <f>IF(C288="","",PROJ&amp;"-"&amp;"SI"&amp;"-"&amp;B288&amp;"-"&amp;TEXT(C288,"0000"))</f>
        <v/>
      </c>
      <c r="B288" s="16" t="n"/>
      <c r="C288" s="16" t="n"/>
      <c r="D288" s="17" t="n"/>
      <c r="E288" s="16" t="n"/>
      <c r="F288" s="16" t="n"/>
      <c r="G288" s="16" t="n"/>
      <c r="H288" s="16" t="n"/>
      <c r="I288" s="16" t="n"/>
      <c r="J288" s="16" t="n"/>
      <c r="K288" s="16" t="n"/>
      <c r="L288" s="16" t="n"/>
      <c r="M288" s="16" t="n"/>
      <c r="N288" s="17" t="n"/>
      <c r="O288" s="16" t="n"/>
      <c r="P288" s="18">
        <f>IF(D288="","",_xlfn.WORKDAY.INTL(D288,TA_SI,WEEKEND,HOL))</f>
        <v/>
      </c>
      <c r="Q288" s="15">
        <f>IF(D288="","",IF(N288="",DATADATE,N288)-D288)</f>
        <v/>
      </c>
      <c r="R288" s="15">
        <f>IF(OR(P288="",N288&lt;&gt;""),"",IF(DATADATE&gt;P288,"OVERDUE",""))</f>
        <v/>
      </c>
      <c r="S288" s="16" t="n"/>
      <c r="T288" s="16" t="n"/>
    </row>
    <row r="289">
      <c r="A289" s="15">
        <f>IF(C289="","",PROJ&amp;"-"&amp;"SI"&amp;"-"&amp;B289&amp;"-"&amp;TEXT(C289,"0000"))</f>
        <v/>
      </c>
      <c r="B289" s="16" t="n"/>
      <c r="C289" s="16" t="n"/>
      <c r="D289" s="17" t="n"/>
      <c r="E289" s="16" t="n"/>
      <c r="F289" s="16" t="n"/>
      <c r="G289" s="16" t="n"/>
      <c r="H289" s="16" t="n"/>
      <c r="I289" s="16" t="n"/>
      <c r="J289" s="16" t="n"/>
      <c r="K289" s="16" t="n"/>
      <c r="L289" s="16" t="n"/>
      <c r="M289" s="16" t="n"/>
      <c r="N289" s="17" t="n"/>
      <c r="O289" s="16" t="n"/>
      <c r="P289" s="18">
        <f>IF(D289="","",_xlfn.WORKDAY.INTL(D289,TA_SI,WEEKEND,HOL))</f>
        <v/>
      </c>
      <c r="Q289" s="15">
        <f>IF(D289="","",IF(N289="",DATADATE,N289)-D289)</f>
        <v/>
      </c>
      <c r="R289" s="15">
        <f>IF(OR(P289="",N289&lt;&gt;""),"",IF(DATADATE&gt;P289,"OVERDUE",""))</f>
        <v/>
      </c>
      <c r="S289" s="16" t="n"/>
      <c r="T289" s="16" t="n"/>
    </row>
    <row r="290">
      <c r="A290" s="15">
        <f>IF(C290="","",PROJ&amp;"-"&amp;"SI"&amp;"-"&amp;B290&amp;"-"&amp;TEXT(C290,"0000"))</f>
        <v/>
      </c>
      <c r="B290" s="16" t="n"/>
      <c r="C290" s="16" t="n"/>
      <c r="D290" s="17" t="n"/>
      <c r="E290" s="16" t="n"/>
      <c r="F290" s="16" t="n"/>
      <c r="G290" s="16" t="n"/>
      <c r="H290" s="16" t="n"/>
      <c r="I290" s="16" t="n"/>
      <c r="J290" s="16" t="n"/>
      <c r="K290" s="16" t="n"/>
      <c r="L290" s="16" t="n"/>
      <c r="M290" s="16" t="n"/>
      <c r="N290" s="17" t="n"/>
      <c r="O290" s="16" t="n"/>
      <c r="P290" s="18">
        <f>IF(D290="","",_xlfn.WORKDAY.INTL(D290,TA_SI,WEEKEND,HOL))</f>
        <v/>
      </c>
      <c r="Q290" s="15">
        <f>IF(D290="","",IF(N290="",DATADATE,N290)-D290)</f>
        <v/>
      </c>
      <c r="R290" s="15">
        <f>IF(OR(P290="",N290&lt;&gt;""),"",IF(DATADATE&gt;P290,"OVERDUE",""))</f>
        <v/>
      </c>
      <c r="S290" s="16" t="n"/>
      <c r="T290" s="16" t="n"/>
    </row>
    <row r="291">
      <c r="A291" s="15">
        <f>IF(C291="","",PROJ&amp;"-"&amp;"SI"&amp;"-"&amp;B291&amp;"-"&amp;TEXT(C291,"0000"))</f>
        <v/>
      </c>
      <c r="B291" s="16" t="n"/>
      <c r="C291" s="16" t="n"/>
      <c r="D291" s="17" t="n"/>
      <c r="E291" s="16" t="n"/>
      <c r="F291" s="16" t="n"/>
      <c r="G291" s="16" t="n"/>
      <c r="H291" s="16" t="n"/>
      <c r="I291" s="16" t="n"/>
      <c r="J291" s="16" t="n"/>
      <c r="K291" s="16" t="n"/>
      <c r="L291" s="16" t="n"/>
      <c r="M291" s="16" t="n"/>
      <c r="N291" s="17" t="n"/>
      <c r="O291" s="16" t="n"/>
      <c r="P291" s="18">
        <f>IF(D291="","",_xlfn.WORKDAY.INTL(D291,TA_SI,WEEKEND,HOL))</f>
        <v/>
      </c>
      <c r="Q291" s="15">
        <f>IF(D291="","",IF(N291="",DATADATE,N291)-D291)</f>
        <v/>
      </c>
      <c r="R291" s="15">
        <f>IF(OR(P291="",N291&lt;&gt;""),"",IF(DATADATE&gt;P291,"OVERDUE",""))</f>
        <v/>
      </c>
      <c r="S291" s="16" t="n"/>
      <c r="T291" s="16" t="n"/>
    </row>
    <row r="292">
      <c r="A292" s="15">
        <f>IF(C292="","",PROJ&amp;"-"&amp;"SI"&amp;"-"&amp;B292&amp;"-"&amp;TEXT(C292,"0000"))</f>
        <v/>
      </c>
      <c r="B292" s="16" t="n"/>
      <c r="C292" s="16" t="n"/>
      <c r="D292" s="17" t="n"/>
      <c r="E292" s="16" t="n"/>
      <c r="F292" s="16" t="n"/>
      <c r="G292" s="16" t="n"/>
      <c r="H292" s="16" t="n"/>
      <c r="I292" s="16" t="n"/>
      <c r="J292" s="16" t="n"/>
      <c r="K292" s="16" t="n"/>
      <c r="L292" s="16" t="n"/>
      <c r="M292" s="16" t="n"/>
      <c r="N292" s="17" t="n"/>
      <c r="O292" s="16" t="n"/>
      <c r="P292" s="18">
        <f>IF(D292="","",_xlfn.WORKDAY.INTL(D292,TA_SI,WEEKEND,HOL))</f>
        <v/>
      </c>
      <c r="Q292" s="15">
        <f>IF(D292="","",IF(N292="",DATADATE,N292)-D292)</f>
        <v/>
      </c>
      <c r="R292" s="15">
        <f>IF(OR(P292="",N292&lt;&gt;""),"",IF(DATADATE&gt;P292,"OVERDUE",""))</f>
        <v/>
      </c>
      <c r="S292" s="16" t="n"/>
      <c r="T292" s="16" t="n"/>
    </row>
    <row r="293">
      <c r="A293" s="15">
        <f>IF(C293="","",PROJ&amp;"-"&amp;"SI"&amp;"-"&amp;B293&amp;"-"&amp;TEXT(C293,"0000"))</f>
        <v/>
      </c>
      <c r="B293" s="16" t="n"/>
      <c r="C293" s="16" t="n"/>
      <c r="D293" s="17" t="n"/>
      <c r="E293" s="16" t="n"/>
      <c r="F293" s="16" t="n"/>
      <c r="G293" s="16" t="n"/>
      <c r="H293" s="16" t="n"/>
      <c r="I293" s="16" t="n"/>
      <c r="J293" s="16" t="n"/>
      <c r="K293" s="16" t="n"/>
      <c r="L293" s="16" t="n"/>
      <c r="M293" s="16" t="n"/>
      <c r="N293" s="17" t="n"/>
      <c r="O293" s="16" t="n"/>
      <c r="P293" s="18">
        <f>IF(D293="","",_xlfn.WORKDAY.INTL(D293,TA_SI,WEEKEND,HOL))</f>
        <v/>
      </c>
      <c r="Q293" s="15">
        <f>IF(D293="","",IF(N293="",DATADATE,N293)-D293)</f>
        <v/>
      </c>
      <c r="R293" s="15">
        <f>IF(OR(P293="",N293&lt;&gt;""),"",IF(DATADATE&gt;P293,"OVERDUE",""))</f>
        <v/>
      </c>
      <c r="S293" s="16" t="n"/>
      <c r="T293" s="16" t="n"/>
    </row>
    <row r="294">
      <c r="A294" s="15">
        <f>IF(C294="","",PROJ&amp;"-"&amp;"SI"&amp;"-"&amp;B294&amp;"-"&amp;TEXT(C294,"0000"))</f>
        <v/>
      </c>
      <c r="B294" s="16" t="n"/>
      <c r="C294" s="16" t="n"/>
      <c r="D294" s="17" t="n"/>
      <c r="E294" s="16" t="n"/>
      <c r="F294" s="16" t="n"/>
      <c r="G294" s="16" t="n"/>
      <c r="H294" s="16" t="n"/>
      <c r="I294" s="16" t="n"/>
      <c r="J294" s="16" t="n"/>
      <c r="K294" s="16" t="n"/>
      <c r="L294" s="16" t="n"/>
      <c r="M294" s="16" t="n"/>
      <c r="N294" s="17" t="n"/>
      <c r="O294" s="16" t="n"/>
      <c r="P294" s="18">
        <f>IF(D294="","",_xlfn.WORKDAY.INTL(D294,TA_SI,WEEKEND,HOL))</f>
        <v/>
      </c>
      <c r="Q294" s="15">
        <f>IF(D294="","",IF(N294="",DATADATE,N294)-D294)</f>
        <v/>
      </c>
      <c r="R294" s="15">
        <f>IF(OR(P294="",N294&lt;&gt;""),"",IF(DATADATE&gt;P294,"OVERDUE",""))</f>
        <v/>
      </c>
      <c r="S294" s="16" t="n"/>
      <c r="T294" s="16" t="n"/>
    </row>
    <row r="295">
      <c r="A295" s="15">
        <f>IF(C295="","",PROJ&amp;"-"&amp;"SI"&amp;"-"&amp;B295&amp;"-"&amp;TEXT(C295,"0000"))</f>
        <v/>
      </c>
      <c r="B295" s="16" t="n"/>
      <c r="C295" s="16" t="n"/>
      <c r="D295" s="17" t="n"/>
      <c r="E295" s="16" t="n"/>
      <c r="F295" s="16" t="n"/>
      <c r="G295" s="16" t="n"/>
      <c r="H295" s="16" t="n"/>
      <c r="I295" s="16" t="n"/>
      <c r="J295" s="16" t="n"/>
      <c r="K295" s="16" t="n"/>
      <c r="L295" s="16" t="n"/>
      <c r="M295" s="16" t="n"/>
      <c r="N295" s="17" t="n"/>
      <c r="O295" s="16" t="n"/>
      <c r="P295" s="18">
        <f>IF(D295="","",_xlfn.WORKDAY.INTL(D295,TA_SI,WEEKEND,HOL))</f>
        <v/>
      </c>
      <c r="Q295" s="15">
        <f>IF(D295="","",IF(N295="",DATADATE,N295)-D295)</f>
        <v/>
      </c>
      <c r="R295" s="15">
        <f>IF(OR(P295="",N295&lt;&gt;""),"",IF(DATADATE&gt;P295,"OVERDUE",""))</f>
        <v/>
      </c>
      <c r="S295" s="16" t="n"/>
      <c r="T295" s="16" t="n"/>
    </row>
    <row r="296">
      <c r="A296" s="15">
        <f>IF(C296="","",PROJ&amp;"-"&amp;"SI"&amp;"-"&amp;B296&amp;"-"&amp;TEXT(C296,"0000"))</f>
        <v/>
      </c>
      <c r="B296" s="16" t="n"/>
      <c r="C296" s="16" t="n"/>
      <c r="D296" s="17" t="n"/>
      <c r="E296" s="16" t="n"/>
      <c r="F296" s="16" t="n"/>
      <c r="G296" s="16" t="n"/>
      <c r="H296" s="16" t="n"/>
      <c r="I296" s="16" t="n"/>
      <c r="J296" s="16" t="n"/>
      <c r="K296" s="16" t="n"/>
      <c r="L296" s="16" t="n"/>
      <c r="M296" s="16" t="n"/>
      <c r="N296" s="17" t="n"/>
      <c r="O296" s="16" t="n"/>
      <c r="P296" s="18">
        <f>IF(D296="","",_xlfn.WORKDAY.INTL(D296,TA_SI,WEEKEND,HOL))</f>
        <v/>
      </c>
      <c r="Q296" s="15">
        <f>IF(D296="","",IF(N296="",DATADATE,N296)-D296)</f>
        <v/>
      </c>
      <c r="R296" s="15">
        <f>IF(OR(P296="",N296&lt;&gt;""),"",IF(DATADATE&gt;P296,"OVERDUE",""))</f>
        <v/>
      </c>
      <c r="S296" s="16" t="n"/>
      <c r="T296" s="16" t="n"/>
    </row>
    <row r="297">
      <c r="A297" s="15">
        <f>IF(C297="","",PROJ&amp;"-"&amp;"SI"&amp;"-"&amp;B297&amp;"-"&amp;TEXT(C297,"0000"))</f>
        <v/>
      </c>
      <c r="B297" s="16" t="n"/>
      <c r="C297" s="16" t="n"/>
      <c r="D297" s="17" t="n"/>
      <c r="E297" s="16" t="n"/>
      <c r="F297" s="16" t="n"/>
      <c r="G297" s="16" t="n"/>
      <c r="H297" s="16" t="n"/>
      <c r="I297" s="16" t="n"/>
      <c r="J297" s="16" t="n"/>
      <c r="K297" s="16" t="n"/>
      <c r="L297" s="16" t="n"/>
      <c r="M297" s="16" t="n"/>
      <c r="N297" s="17" t="n"/>
      <c r="O297" s="16" t="n"/>
      <c r="P297" s="18">
        <f>IF(D297="","",_xlfn.WORKDAY.INTL(D297,TA_SI,WEEKEND,HOL))</f>
        <v/>
      </c>
      <c r="Q297" s="15">
        <f>IF(D297="","",IF(N297="",DATADATE,N297)-D297)</f>
        <v/>
      </c>
      <c r="R297" s="15">
        <f>IF(OR(P297="",N297&lt;&gt;""),"",IF(DATADATE&gt;P297,"OVERDUE",""))</f>
        <v/>
      </c>
      <c r="S297" s="16" t="n"/>
      <c r="T297" s="16" t="n"/>
    </row>
    <row r="298">
      <c r="A298" s="15">
        <f>IF(C298="","",PROJ&amp;"-"&amp;"SI"&amp;"-"&amp;B298&amp;"-"&amp;TEXT(C298,"0000"))</f>
        <v/>
      </c>
      <c r="B298" s="16" t="n"/>
      <c r="C298" s="16" t="n"/>
      <c r="D298" s="17" t="n"/>
      <c r="E298" s="16" t="n"/>
      <c r="F298" s="16" t="n"/>
      <c r="G298" s="16" t="n"/>
      <c r="H298" s="16" t="n"/>
      <c r="I298" s="16" t="n"/>
      <c r="J298" s="16" t="n"/>
      <c r="K298" s="16" t="n"/>
      <c r="L298" s="16" t="n"/>
      <c r="M298" s="16" t="n"/>
      <c r="N298" s="17" t="n"/>
      <c r="O298" s="16" t="n"/>
      <c r="P298" s="18">
        <f>IF(D298="","",_xlfn.WORKDAY.INTL(D298,TA_SI,WEEKEND,HOL))</f>
        <v/>
      </c>
      <c r="Q298" s="15">
        <f>IF(D298="","",IF(N298="",DATADATE,N298)-D298)</f>
        <v/>
      </c>
      <c r="R298" s="15">
        <f>IF(OR(P298="",N298&lt;&gt;""),"",IF(DATADATE&gt;P298,"OVERDUE",""))</f>
        <v/>
      </c>
      <c r="S298" s="16" t="n"/>
      <c r="T298" s="16" t="n"/>
    </row>
    <row r="299">
      <c r="A299" s="15">
        <f>IF(C299="","",PROJ&amp;"-"&amp;"SI"&amp;"-"&amp;B299&amp;"-"&amp;TEXT(C299,"0000"))</f>
        <v/>
      </c>
      <c r="B299" s="16" t="n"/>
      <c r="C299" s="16" t="n"/>
      <c r="D299" s="17" t="n"/>
      <c r="E299" s="16" t="n"/>
      <c r="F299" s="16" t="n"/>
      <c r="G299" s="16" t="n"/>
      <c r="H299" s="16" t="n"/>
      <c r="I299" s="16" t="n"/>
      <c r="J299" s="16" t="n"/>
      <c r="K299" s="16" t="n"/>
      <c r="L299" s="16" t="n"/>
      <c r="M299" s="16" t="n"/>
      <c r="N299" s="17" t="n"/>
      <c r="O299" s="16" t="n"/>
      <c r="P299" s="18">
        <f>IF(D299="","",_xlfn.WORKDAY.INTL(D299,TA_SI,WEEKEND,HOL))</f>
        <v/>
      </c>
      <c r="Q299" s="15">
        <f>IF(D299="","",IF(N299="",DATADATE,N299)-D299)</f>
        <v/>
      </c>
      <c r="R299" s="15">
        <f>IF(OR(P299="",N299&lt;&gt;""),"",IF(DATADATE&gt;P299,"OVERDUE",""))</f>
        <v/>
      </c>
      <c r="S299" s="16" t="n"/>
      <c r="T299" s="16" t="n"/>
    </row>
    <row r="300">
      <c r="A300" s="15">
        <f>IF(C300="","",PROJ&amp;"-"&amp;"SI"&amp;"-"&amp;B300&amp;"-"&amp;TEXT(C300,"0000"))</f>
        <v/>
      </c>
      <c r="B300" s="16" t="n"/>
      <c r="C300" s="16" t="n"/>
      <c r="D300" s="17" t="n"/>
      <c r="E300" s="16" t="n"/>
      <c r="F300" s="16" t="n"/>
      <c r="G300" s="16" t="n"/>
      <c r="H300" s="16" t="n"/>
      <c r="I300" s="16" t="n"/>
      <c r="J300" s="16" t="n"/>
      <c r="K300" s="16" t="n"/>
      <c r="L300" s="16" t="n"/>
      <c r="M300" s="16" t="n"/>
      <c r="N300" s="17" t="n"/>
      <c r="O300" s="16" t="n"/>
      <c r="P300" s="18">
        <f>IF(D300="","",_xlfn.WORKDAY.INTL(D300,TA_SI,WEEKEND,HOL))</f>
        <v/>
      </c>
      <c r="Q300" s="15">
        <f>IF(D300="","",IF(N300="",DATADATE,N300)-D300)</f>
        <v/>
      </c>
      <c r="R300" s="15">
        <f>IF(OR(P300="",N300&lt;&gt;""),"",IF(DATADATE&gt;P300,"OVERDUE",""))</f>
        <v/>
      </c>
      <c r="S300" s="16" t="n"/>
      <c r="T300" s="16" t="n"/>
    </row>
    <row r="301">
      <c r="A301" s="15">
        <f>IF(C301="","",PROJ&amp;"-"&amp;"SI"&amp;"-"&amp;B301&amp;"-"&amp;TEXT(C301,"0000"))</f>
        <v/>
      </c>
      <c r="B301" s="16" t="n"/>
      <c r="C301" s="16" t="n"/>
      <c r="D301" s="17" t="n"/>
      <c r="E301" s="16" t="n"/>
      <c r="F301" s="16" t="n"/>
      <c r="G301" s="16" t="n"/>
      <c r="H301" s="16" t="n"/>
      <c r="I301" s="16" t="n"/>
      <c r="J301" s="16" t="n"/>
      <c r="K301" s="16" t="n"/>
      <c r="L301" s="16" t="n"/>
      <c r="M301" s="16" t="n"/>
      <c r="N301" s="17" t="n"/>
      <c r="O301" s="16" t="n"/>
      <c r="P301" s="18">
        <f>IF(D301="","",_xlfn.WORKDAY.INTL(D301,TA_SI,WEEKEND,HOL))</f>
        <v/>
      </c>
      <c r="Q301" s="15">
        <f>IF(D301="","",IF(N301="",DATADATE,N301)-D301)</f>
        <v/>
      </c>
      <c r="R301" s="15">
        <f>IF(OR(P301="",N301&lt;&gt;""),"",IF(DATADATE&gt;P301,"OVERDUE",""))</f>
        <v/>
      </c>
      <c r="S301" s="16" t="n"/>
      <c r="T301" s="16" t="n"/>
    </row>
    <row r="302">
      <c r="A302" s="15">
        <f>IF(C302="","",PROJ&amp;"-"&amp;"SI"&amp;"-"&amp;B302&amp;"-"&amp;TEXT(C302,"0000"))</f>
        <v/>
      </c>
      <c r="B302" s="16" t="n"/>
      <c r="C302" s="16" t="n"/>
      <c r="D302" s="17" t="n"/>
      <c r="E302" s="16" t="n"/>
      <c r="F302" s="16" t="n"/>
      <c r="G302" s="16" t="n"/>
      <c r="H302" s="16" t="n"/>
      <c r="I302" s="16" t="n"/>
      <c r="J302" s="16" t="n"/>
      <c r="K302" s="16" t="n"/>
      <c r="L302" s="16" t="n"/>
      <c r="M302" s="16" t="n"/>
      <c r="N302" s="17" t="n"/>
      <c r="O302" s="16" t="n"/>
      <c r="P302" s="18">
        <f>IF(D302="","",_xlfn.WORKDAY.INTL(D302,TA_SI,WEEKEND,HOL))</f>
        <v/>
      </c>
      <c r="Q302" s="15">
        <f>IF(D302="","",IF(N302="",DATADATE,N302)-D302)</f>
        <v/>
      </c>
      <c r="R302" s="15">
        <f>IF(OR(P302="",N302&lt;&gt;""),"",IF(DATADATE&gt;P302,"OVERDUE",""))</f>
        <v/>
      </c>
      <c r="S302" s="16" t="n"/>
      <c r="T302" s="16" t="n"/>
    </row>
    <row r="303">
      <c r="A303" s="15">
        <f>IF(C303="","",PROJ&amp;"-"&amp;"SI"&amp;"-"&amp;B303&amp;"-"&amp;TEXT(C303,"0000"))</f>
        <v/>
      </c>
      <c r="B303" s="16" t="n"/>
      <c r="C303" s="16" t="n"/>
      <c r="D303" s="17" t="n"/>
      <c r="E303" s="16" t="n"/>
      <c r="F303" s="16" t="n"/>
      <c r="G303" s="16" t="n"/>
      <c r="H303" s="16" t="n"/>
      <c r="I303" s="16" t="n"/>
      <c r="J303" s="16" t="n"/>
      <c r="K303" s="16" t="n"/>
      <c r="L303" s="16" t="n"/>
      <c r="M303" s="16" t="n"/>
      <c r="N303" s="17" t="n"/>
      <c r="O303" s="16" t="n"/>
      <c r="P303" s="18">
        <f>IF(D303="","",_xlfn.WORKDAY.INTL(D303,TA_SI,WEEKEND,HOL))</f>
        <v/>
      </c>
      <c r="Q303" s="15">
        <f>IF(D303="","",IF(N303="",DATADATE,N303)-D303)</f>
        <v/>
      </c>
      <c r="R303" s="15">
        <f>IF(OR(P303="",N303&lt;&gt;""),"",IF(DATADATE&gt;P303,"OVERDUE",""))</f>
        <v/>
      </c>
      <c r="S303" s="16" t="n"/>
      <c r="T303" s="16" t="n"/>
    </row>
    <row r="304">
      <c r="A304" s="15">
        <f>IF(C304="","",PROJ&amp;"-"&amp;"SI"&amp;"-"&amp;B304&amp;"-"&amp;TEXT(C304,"0000"))</f>
        <v/>
      </c>
      <c r="B304" s="16" t="n"/>
      <c r="C304" s="16" t="n"/>
      <c r="D304" s="17" t="n"/>
      <c r="E304" s="16" t="n"/>
      <c r="F304" s="16" t="n"/>
      <c r="G304" s="16" t="n"/>
      <c r="H304" s="16" t="n"/>
      <c r="I304" s="16" t="n"/>
      <c r="J304" s="16" t="n"/>
      <c r="K304" s="16" t="n"/>
      <c r="L304" s="16" t="n"/>
      <c r="M304" s="16" t="n"/>
      <c r="N304" s="17" t="n"/>
      <c r="O304" s="16" t="n"/>
      <c r="P304" s="18">
        <f>IF(D304="","",_xlfn.WORKDAY.INTL(D304,TA_SI,WEEKEND,HOL))</f>
        <v/>
      </c>
      <c r="Q304" s="15">
        <f>IF(D304="","",IF(N304="",DATADATE,N304)-D304)</f>
        <v/>
      </c>
      <c r="R304" s="15">
        <f>IF(OR(P304="",N304&lt;&gt;""),"",IF(DATADATE&gt;P304,"OVERDUE",""))</f>
        <v/>
      </c>
      <c r="S304" s="16" t="n"/>
      <c r="T304" s="16" t="n"/>
    </row>
    <row r="305">
      <c r="A305" s="15">
        <f>IF(C305="","",PROJ&amp;"-"&amp;"SI"&amp;"-"&amp;B305&amp;"-"&amp;TEXT(C305,"0000"))</f>
        <v/>
      </c>
      <c r="B305" s="16" t="n"/>
      <c r="C305" s="16" t="n"/>
      <c r="D305" s="17" t="n"/>
      <c r="E305" s="16" t="n"/>
      <c r="F305" s="16" t="n"/>
      <c r="G305" s="16" t="n"/>
      <c r="H305" s="16" t="n"/>
      <c r="I305" s="16" t="n"/>
      <c r="J305" s="16" t="n"/>
      <c r="K305" s="16" t="n"/>
      <c r="L305" s="16" t="n"/>
      <c r="M305" s="16" t="n"/>
      <c r="N305" s="17" t="n"/>
      <c r="O305" s="16" t="n"/>
      <c r="P305" s="18">
        <f>IF(D305="","",_xlfn.WORKDAY.INTL(D305,TA_SI,WEEKEND,HOL))</f>
        <v/>
      </c>
      <c r="Q305" s="15">
        <f>IF(D305="","",IF(N305="",DATADATE,N305)-D305)</f>
        <v/>
      </c>
      <c r="R305" s="15">
        <f>IF(OR(P305="",N305&lt;&gt;""),"",IF(DATADATE&gt;P305,"OVERDUE",""))</f>
        <v/>
      </c>
      <c r="S305" s="16" t="n"/>
      <c r="T305" s="16" t="n"/>
    </row>
    <row r="306">
      <c r="A306" s="15">
        <f>IF(C306="","",PROJ&amp;"-"&amp;"SI"&amp;"-"&amp;B306&amp;"-"&amp;TEXT(C306,"0000"))</f>
        <v/>
      </c>
      <c r="B306" s="16" t="n"/>
      <c r="C306" s="16" t="n"/>
      <c r="D306" s="17" t="n"/>
      <c r="E306" s="16" t="n"/>
      <c r="F306" s="16" t="n"/>
      <c r="G306" s="16" t="n"/>
      <c r="H306" s="16" t="n"/>
      <c r="I306" s="16" t="n"/>
      <c r="J306" s="16" t="n"/>
      <c r="K306" s="16" t="n"/>
      <c r="L306" s="16" t="n"/>
      <c r="M306" s="16" t="n"/>
      <c r="N306" s="17" t="n"/>
      <c r="O306" s="16" t="n"/>
      <c r="P306" s="18">
        <f>IF(D306="","",_xlfn.WORKDAY.INTL(D306,TA_SI,WEEKEND,HOL))</f>
        <v/>
      </c>
      <c r="Q306" s="15">
        <f>IF(D306="","",IF(N306="",DATADATE,N306)-D306)</f>
        <v/>
      </c>
      <c r="R306" s="15">
        <f>IF(OR(P306="",N306&lt;&gt;""),"",IF(DATADATE&gt;P306,"OVERDUE",""))</f>
        <v/>
      </c>
      <c r="S306" s="16" t="n"/>
      <c r="T306" s="16" t="n"/>
    </row>
    <row r="307">
      <c r="A307" s="15">
        <f>IF(C307="","",PROJ&amp;"-"&amp;"SI"&amp;"-"&amp;B307&amp;"-"&amp;TEXT(C307,"0000"))</f>
        <v/>
      </c>
      <c r="B307" s="16" t="n"/>
      <c r="C307" s="16" t="n"/>
      <c r="D307" s="17" t="n"/>
      <c r="E307" s="16" t="n"/>
      <c r="F307" s="16" t="n"/>
      <c r="G307" s="16" t="n"/>
      <c r="H307" s="16" t="n"/>
      <c r="I307" s="16" t="n"/>
      <c r="J307" s="16" t="n"/>
      <c r="K307" s="16" t="n"/>
      <c r="L307" s="16" t="n"/>
      <c r="M307" s="16" t="n"/>
      <c r="N307" s="17" t="n"/>
      <c r="O307" s="16" t="n"/>
      <c r="P307" s="18">
        <f>IF(D307="","",_xlfn.WORKDAY.INTL(D307,TA_SI,WEEKEND,HOL))</f>
        <v/>
      </c>
      <c r="Q307" s="15">
        <f>IF(D307="","",IF(N307="",DATADATE,N307)-D307)</f>
        <v/>
      </c>
      <c r="R307" s="15">
        <f>IF(OR(P307="",N307&lt;&gt;""),"",IF(DATADATE&gt;P307,"OVERDUE",""))</f>
        <v/>
      </c>
      <c r="S307" s="16" t="n"/>
      <c r="T307" s="16" t="n"/>
    </row>
    <row r="308">
      <c r="A308" s="15">
        <f>IF(C308="","",PROJ&amp;"-"&amp;"SI"&amp;"-"&amp;B308&amp;"-"&amp;TEXT(C308,"0000"))</f>
        <v/>
      </c>
      <c r="B308" s="16" t="n"/>
      <c r="C308" s="16" t="n"/>
      <c r="D308" s="17" t="n"/>
      <c r="E308" s="16" t="n"/>
      <c r="F308" s="16" t="n"/>
      <c r="G308" s="16" t="n"/>
      <c r="H308" s="16" t="n"/>
      <c r="I308" s="16" t="n"/>
      <c r="J308" s="16" t="n"/>
      <c r="K308" s="16" t="n"/>
      <c r="L308" s="16" t="n"/>
      <c r="M308" s="16" t="n"/>
      <c r="N308" s="17" t="n"/>
      <c r="O308" s="16" t="n"/>
      <c r="P308" s="18">
        <f>IF(D308="","",_xlfn.WORKDAY.INTL(D308,TA_SI,WEEKEND,HOL))</f>
        <v/>
      </c>
      <c r="Q308" s="15">
        <f>IF(D308="","",IF(N308="",DATADATE,N308)-D308)</f>
        <v/>
      </c>
      <c r="R308" s="15">
        <f>IF(OR(P308="",N308&lt;&gt;""),"",IF(DATADATE&gt;P308,"OVERDUE",""))</f>
        <v/>
      </c>
      <c r="S308" s="16" t="n"/>
      <c r="T308" s="16" t="n"/>
    </row>
    <row r="309">
      <c r="A309" s="15">
        <f>IF(C309="","",PROJ&amp;"-"&amp;"SI"&amp;"-"&amp;B309&amp;"-"&amp;TEXT(C309,"0000"))</f>
        <v/>
      </c>
      <c r="B309" s="16" t="n"/>
      <c r="C309" s="16" t="n"/>
      <c r="D309" s="17" t="n"/>
      <c r="E309" s="16" t="n"/>
      <c r="F309" s="16" t="n"/>
      <c r="G309" s="16" t="n"/>
      <c r="H309" s="16" t="n"/>
      <c r="I309" s="16" t="n"/>
      <c r="J309" s="16" t="n"/>
      <c r="K309" s="16" t="n"/>
      <c r="L309" s="16" t="n"/>
      <c r="M309" s="16" t="n"/>
      <c r="N309" s="17" t="n"/>
      <c r="O309" s="16" t="n"/>
      <c r="P309" s="18">
        <f>IF(D309="","",_xlfn.WORKDAY.INTL(D309,TA_SI,WEEKEND,HOL))</f>
        <v/>
      </c>
      <c r="Q309" s="15">
        <f>IF(D309="","",IF(N309="",DATADATE,N309)-D309)</f>
        <v/>
      </c>
      <c r="R309" s="15">
        <f>IF(OR(P309="",N309&lt;&gt;""),"",IF(DATADATE&gt;P309,"OVERDUE",""))</f>
        <v/>
      </c>
      <c r="S309" s="16" t="n"/>
      <c r="T309" s="16" t="n"/>
    </row>
    <row r="310">
      <c r="A310" s="15">
        <f>IF(C310="","",PROJ&amp;"-"&amp;"SI"&amp;"-"&amp;B310&amp;"-"&amp;TEXT(C310,"0000"))</f>
        <v/>
      </c>
      <c r="B310" s="16" t="n"/>
      <c r="C310" s="16" t="n"/>
      <c r="D310" s="17" t="n"/>
      <c r="E310" s="16" t="n"/>
      <c r="F310" s="16" t="n"/>
      <c r="G310" s="16" t="n"/>
      <c r="H310" s="16" t="n"/>
      <c r="I310" s="16" t="n"/>
      <c r="J310" s="16" t="n"/>
      <c r="K310" s="16" t="n"/>
      <c r="L310" s="16" t="n"/>
      <c r="M310" s="16" t="n"/>
      <c r="N310" s="17" t="n"/>
      <c r="O310" s="16" t="n"/>
      <c r="P310" s="18">
        <f>IF(D310="","",_xlfn.WORKDAY.INTL(D310,TA_SI,WEEKEND,HOL))</f>
        <v/>
      </c>
      <c r="Q310" s="15">
        <f>IF(D310="","",IF(N310="",DATADATE,N310)-D310)</f>
        <v/>
      </c>
      <c r="R310" s="15">
        <f>IF(OR(P310="",N310&lt;&gt;""),"",IF(DATADATE&gt;P310,"OVERDUE",""))</f>
        <v/>
      </c>
      <c r="S310" s="16" t="n"/>
      <c r="T310" s="16" t="n"/>
    </row>
    <row r="311">
      <c r="A311" s="15">
        <f>IF(C311="","",PROJ&amp;"-"&amp;"SI"&amp;"-"&amp;B311&amp;"-"&amp;TEXT(C311,"0000"))</f>
        <v/>
      </c>
      <c r="B311" s="16" t="n"/>
      <c r="C311" s="16" t="n"/>
      <c r="D311" s="17" t="n"/>
      <c r="E311" s="16" t="n"/>
      <c r="F311" s="16" t="n"/>
      <c r="G311" s="16" t="n"/>
      <c r="H311" s="16" t="n"/>
      <c r="I311" s="16" t="n"/>
      <c r="J311" s="16" t="n"/>
      <c r="K311" s="16" t="n"/>
      <c r="L311" s="16" t="n"/>
      <c r="M311" s="16" t="n"/>
      <c r="N311" s="17" t="n"/>
      <c r="O311" s="16" t="n"/>
      <c r="P311" s="18">
        <f>IF(D311="","",_xlfn.WORKDAY.INTL(D311,TA_SI,WEEKEND,HOL))</f>
        <v/>
      </c>
      <c r="Q311" s="15">
        <f>IF(D311="","",IF(N311="",DATADATE,N311)-D311)</f>
        <v/>
      </c>
      <c r="R311" s="15">
        <f>IF(OR(P311="",N311&lt;&gt;""),"",IF(DATADATE&gt;P311,"OVERDUE",""))</f>
        <v/>
      </c>
      <c r="S311" s="16" t="n"/>
      <c r="T311" s="16" t="n"/>
    </row>
    <row r="312">
      <c r="A312" s="15">
        <f>IF(C312="","",PROJ&amp;"-"&amp;"SI"&amp;"-"&amp;B312&amp;"-"&amp;TEXT(C312,"0000"))</f>
        <v/>
      </c>
      <c r="B312" s="16" t="n"/>
      <c r="C312" s="16" t="n"/>
      <c r="D312" s="17" t="n"/>
      <c r="E312" s="16" t="n"/>
      <c r="F312" s="16" t="n"/>
      <c r="G312" s="16" t="n"/>
      <c r="H312" s="16" t="n"/>
      <c r="I312" s="16" t="n"/>
      <c r="J312" s="16" t="n"/>
      <c r="K312" s="16" t="n"/>
      <c r="L312" s="16" t="n"/>
      <c r="M312" s="16" t="n"/>
      <c r="N312" s="17" t="n"/>
      <c r="O312" s="16" t="n"/>
      <c r="P312" s="18">
        <f>IF(D312="","",_xlfn.WORKDAY.INTL(D312,TA_SI,WEEKEND,HOL))</f>
        <v/>
      </c>
      <c r="Q312" s="15">
        <f>IF(D312="","",IF(N312="",DATADATE,N312)-D312)</f>
        <v/>
      </c>
      <c r="R312" s="15">
        <f>IF(OR(P312="",N312&lt;&gt;""),"",IF(DATADATE&gt;P312,"OVERDUE",""))</f>
        <v/>
      </c>
      <c r="S312" s="16" t="n"/>
      <c r="T312" s="16" t="n"/>
    </row>
    <row r="313">
      <c r="A313" s="15">
        <f>IF(C313="","",PROJ&amp;"-"&amp;"SI"&amp;"-"&amp;B313&amp;"-"&amp;TEXT(C313,"0000"))</f>
        <v/>
      </c>
      <c r="B313" s="16" t="n"/>
      <c r="C313" s="16" t="n"/>
      <c r="D313" s="17" t="n"/>
      <c r="E313" s="16" t="n"/>
      <c r="F313" s="16" t="n"/>
      <c r="G313" s="16" t="n"/>
      <c r="H313" s="16" t="n"/>
      <c r="I313" s="16" t="n"/>
      <c r="J313" s="16" t="n"/>
      <c r="K313" s="16" t="n"/>
      <c r="L313" s="16" t="n"/>
      <c r="M313" s="16" t="n"/>
      <c r="N313" s="17" t="n"/>
      <c r="O313" s="16" t="n"/>
      <c r="P313" s="18">
        <f>IF(D313="","",_xlfn.WORKDAY.INTL(D313,TA_SI,WEEKEND,HOL))</f>
        <v/>
      </c>
      <c r="Q313" s="15">
        <f>IF(D313="","",IF(N313="",DATADATE,N313)-D313)</f>
        <v/>
      </c>
      <c r="R313" s="15">
        <f>IF(OR(P313="",N313&lt;&gt;""),"",IF(DATADATE&gt;P313,"OVERDUE",""))</f>
        <v/>
      </c>
      <c r="S313" s="16" t="n"/>
      <c r="T313" s="16" t="n"/>
    </row>
    <row r="314">
      <c r="A314" s="15">
        <f>IF(C314="","",PROJ&amp;"-"&amp;"SI"&amp;"-"&amp;B314&amp;"-"&amp;TEXT(C314,"0000"))</f>
        <v/>
      </c>
      <c r="B314" s="16" t="n"/>
      <c r="C314" s="16" t="n"/>
      <c r="D314" s="17" t="n"/>
      <c r="E314" s="16" t="n"/>
      <c r="F314" s="16" t="n"/>
      <c r="G314" s="16" t="n"/>
      <c r="H314" s="16" t="n"/>
      <c r="I314" s="16" t="n"/>
      <c r="J314" s="16" t="n"/>
      <c r="K314" s="16" t="n"/>
      <c r="L314" s="16" t="n"/>
      <c r="M314" s="16" t="n"/>
      <c r="N314" s="17" t="n"/>
      <c r="O314" s="16" t="n"/>
      <c r="P314" s="18">
        <f>IF(D314="","",_xlfn.WORKDAY.INTL(D314,TA_SI,WEEKEND,HOL))</f>
        <v/>
      </c>
      <c r="Q314" s="15">
        <f>IF(D314="","",IF(N314="",DATADATE,N314)-D314)</f>
        <v/>
      </c>
      <c r="R314" s="15">
        <f>IF(OR(P314="",N314&lt;&gt;""),"",IF(DATADATE&gt;P314,"OVERDUE",""))</f>
        <v/>
      </c>
      <c r="S314" s="16" t="n"/>
      <c r="T314" s="16" t="n"/>
    </row>
    <row r="315">
      <c r="A315" s="15">
        <f>IF(C315="","",PROJ&amp;"-"&amp;"SI"&amp;"-"&amp;B315&amp;"-"&amp;TEXT(C315,"0000"))</f>
        <v/>
      </c>
      <c r="B315" s="16" t="n"/>
      <c r="C315" s="16" t="n"/>
      <c r="D315" s="17" t="n"/>
      <c r="E315" s="16" t="n"/>
      <c r="F315" s="16" t="n"/>
      <c r="G315" s="16" t="n"/>
      <c r="H315" s="16" t="n"/>
      <c r="I315" s="16" t="n"/>
      <c r="J315" s="16" t="n"/>
      <c r="K315" s="16" t="n"/>
      <c r="L315" s="16" t="n"/>
      <c r="M315" s="16" t="n"/>
      <c r="N315" s="17" t="n"/>
      <c r="O315" s="16" t="n"/>
      <c r="P315" s="18">
        <f>IF(D315="","",_xlfn.WORKDAY.INTL(D315,TA_SI,WEEKEND,HOL))</f>
        <v/>
      </c>
      <c r="Q315" s="15">
        <f>IF(D315="","",IF(N315="",DATADATE,N315)-D315)</f>
        <v/>
      </c>
      <c r="R315" s="15">
        <f>IF(OR(P315="",N315&lt;&gt;""),"",IF(DATADATE&gt;P315,"OVERDUE",""))</f>
        <v/>
      </c>
      <c r="S315" s="16" t="n"/>
      <c r="T315" s="16" t="n"/>
    </row>
    <row r="316">
      <c r="A316" s="15">
        <f>IF(C316="","",PROJ&amp;"-"&amp;"SI"&amp;"-"&amp;B316&amp;"-"&amp;TEXT(C316,"0000"))</f>
        <v/>
      </c>
      <c r="B316" s="16" t="n"/>
      <c r="C316" s="16" t="n"/>
      <c r="D316" s="17" t="n"/>
      <c r="E316" s="16" t="n"/>
      <c r="F316" s="16" t="n"/>
      <c r="G316" s="16" t="n"/>
      <c r="H316" s="16" t="n"/>
      <c r="I316" s="16" t="n"/>
      <c r="J316" s="16" t="n"/>
      <c r="K316" s="16" t="n"/>
      <c r="L316" s="16" t="n"/>
      <c r="M316" s="16" t="n"/>
      <c r="N316" s="17" t="n"/>
      <c r="O316" s="16" t="n"/>
      <c r="P316" s="18">
        <f>IF(D316="","",_xlfn.WORKDAY.INTL(D316,TA_SI,WEEKEND,HOL))</f>
        <v/>
      </c>
      <c r="Q316" s="15">
        <f>IF(D316="","",IF(N316="",DATADATE,N316)-D316)</f>
        <v/>
      </c>
      <c r="R316" s="15">
        <f>IF(OR(P316="",N316&lt;&gt;""),"",IF(DATADATE&gt;P316,"OVERDUE",""))</f>
        <v/>
      </c>
      <c r="S316" s="16" t="n"/>
      <c r="T316" s="16" t="n"/>
    </row>
    <row r="317">
      <c r="A317" s="15">
        <f>IF(C317="","",PROJ&amp;"-"&amp;"SI"&amp;"-"&amp;B317&amp;"-"&amp;TEXT(C317,"0000"))</f>
        <v/>
      </c>
      <c r="B317" s="16" t="n"/>
      <c r="C317" s="16" t="n"/>
      <c r="D317" s="17" t="n"/>
      <c r="E317" s="16" t="n"/>
      <c r="F317" s="16" t="n"/>
      <c r="G317" s="16" t="n"/>
      <c r="H317" s="16" t="n"/>
      <c r="I317" s="16" t="n"/>
      <c r="J317" s="16" t="n"/>
      <c r="K317" s="16" t="n"/>
      <c r="L317" s="16" t="n"/>
      <c r="M317" s="16" t="n"/>
      <c r="N317" s="17" t="n"/>
      <c r="O317" s="16" t="n"/>
      <c r="P317" s="18">
        <f>IF(D317="","",_xlfn.WORKDAY.INTL(D317,TA_SI,WEEKEND,HOL))</f>
        <v/>
      </c>
      <c r="Q317" s="15">
        <f>IF(D317="","",IF(N317="",DATADATE,N317)-D317)</f>
        <v/>
      </c>
      <c r="R317" s="15">
        <f>IF(OR(P317="",N317&lt;&gt;""),"",IF(DATADATE&gt;P317,"OVERDUE",""))</f>
        <v/>
      </c>
      <c r="S317" s="16" t="n"/>
      <c r="T317" s="16" t="n"/>
    </row>
    <row r="318">
      <c r="A318" s="15">
        <f>IF(C318="","",PROJ&amp;"-"&amp;"SI"&amp;"-"&amp;B318&amp;"-"&amp;TEXT(C318,"0000"))</f>
        <v/>
      </c>
      <c r="B318" s="16" t="n"/>
      <c r="C318" s="16" t="n"/>
      <c r="D318" s="17" t="n"/>
      <c r="E318" s="16" t="n"/>
      <c r="F318" s="16" t="n"/>
      <c r="G318" s="16" t="n"/>
      <c r="H318" s="16" t="n"/>
      <c r="I318" s="16" t="n"/>
      <c r="J318" s="16" t="n"/>
      <c r="K318" s="16" t="n"/>
      <c r="L318" s="16" t="n"/>
      <c r="M318" s="16" t="n"/>
      <c r="N318" s="17" t="n"/>
      <c r="O318" s="16" t="n"/>
      <c r="P318" s="18">
        <f>IF(D318="","",_xlfn.WORKDAY.INTL(D318,TA_SI,WEEKEND,HOL))</f>
        <v/>
      </c>
      <c r="Q318" s="15">
        <f>IF(D318="","",IF(N318="",DATADATE,N318)-D318)</f>
        <v/>
      </c>
      <c r="R318" s="15">
        <f>IF(OR(P318="",N318&lt;&gt;""),"",IF(DATADATE&gt;P318,"OVERDUE",""))</f>
        <v/>
      </c>
      <c r="S318" s="16" t="n"/>
      <c r="T318" s="16" t="n"/>
    </row>
    <row r="319">
      <c r="A319" s="15">
        <f>IF(C319="","",PROJ&amp;"-"&amp;"SI"&amp;"-"&amp;B319&amp;"-"&amp;TEXT(C319,"0000"))</f>
        <v/>
      </c>
      <c r="B319" s="16" t="n"/>
      <c r="C319" s="16" t="n"/>
      <c r="D319" s="17" t="n"/>
      <c r="E319" s="16" t="n"/>
      <c r="F319" s="16" t="n"/>
      <c r="G319" s="16" t="n"/>
      <c r="H319" s="16" t="n"/>
      <c r="I319" s="16" t="n"/>
      <c r="J319" s="16" t="n"/>
      <c r="K319" s="16" t="n"/>
      <c r="L319" s="16" t="n"/>
      <c r="M319" s="16" t="n"/>
      <c r="N319" s="17" t="n"/>
      <c r="O319" s="16" t="n"/>
      <c r="P319" s="18">
        <f>IF(D319="","",_xlfn.WORKDAY.INTL(D319,TA_SI,WEEKEND,HOL))</f>
        <v/>
      </c>
      <c r="Q319" s="15">
        <f>IF(D319="","",IF(N319="",DATADATE,N319)-D319)</f>
        <v/>
      </c>
      <c r="R319" s="15">
        <f>IF(OR(P319="",N319&lt;&gt;""),"",IF(DATADATE&gt;P319,"OVERDUE",""))</f>
        <v/>
      </c>
      <c r="S319" s="16" t="n"/>
      <c r="T319" s="16" t="n"/>
    </row>
    <row r="320">
      <c r="A320" s="15">
        <f>IF(C320="","",PROJ&amp;"-"&amp;"SI"&amp;"-"&amp;B320&amp;"-"&amp;TEXT(C320,"0000"))</f>
        <v/>
      </c>
      <c r="B320" s="16" t="n"/>
      <c r="C320" s="16" t="n"/>
      <c r="D320" s="17" t="n"/>
      <c r="E320" s="16" t="n"/>
      <c r="F320" s="16" t="n"/>
      <c r="G320" s="16" t="n"/>
      <c r="H320" s="16" t="n"/>
      <c r="I320" s="16" t="n"/>
      <c r="J320" s="16" t="n"/>
      <c r="K320" s="16" t="n"/>
      <c r="L320" s="16" t="n"/>
      <c r="M320" s="16" t="n"/>
      <c r="N320" s="17" t="n"/>
      <c r="O320" s="16" t="n"/>
      <c r="P320" s="18">
        <f>IF(D320="","",_xlfn.WORKDAY.INTL(D320,TA_SI,WEEKEND,HOL))</f>
        <v/>
      </c>
      <c r="Q320" s="15">
        <f>IF(D320="","",IF(N320="",DATADATE,N320)-D320)</f>
        <v/>
      </c>
      <c r="R320" s="15">
        <f>IF(OR(P320="",N320&lt;&gt;""),"",IF(DATADATE&gt;P320,"OVERDUE",""))</f>
        <v/>
      </c>
      <c r="S320" s="16" t="n"/>
      <c r="T320" s="16" t="n"/>
    </row>
    <row r="321">
      <c r="A321" s="15">
        <f>IF(C321="","",PROJ&amp;"-"&amp;"SI"&amp;"-"&amp;B321&amp;"-"&amp;TEXT(C321,"0000"))</f>
        <v/>
      </c>
      <c r="B321" s="16" t="n"/>
      <c r="C321" s="16" t="n"/>
      <c r="D321" s="17" t="n"/>
      <c r="E321" s="16" t="n"/>
      <c r="F321" s="16" t="n"/>
      <c r="G321" s="16" t="n"/>
      <c r="H321" s="16" t="n"/>
      <c r="I321" s="16" t="n"/>
      <c r="J321" s="16" t="n"/>
      <c r="K321" s="16" t="n"/>
      <c r="L321" s="16" t="n"/>
      <c r="M321" s="16" t="n"/>
      <c r="N321" s="17" t="n"/>
      <c r="O321" s="16" t="n"/>
      <c r="P321" s="18">
        <f>IF(D321="","",_xlfn.WORKDAY.INTL(D321,TA_SI,WEEKEND,HOL))</f>
        <v/>
      </c>
      <c r="Q321" s="15">
        <f>IF(D321="","",IF(N321="",DATADATE,N321)-D321)</f>
        <v/>
      </c>
      <c r="R321" s="15">
        <f>IF(OR(P321="",N321&lt;&gt;""),"",IF(DATADATE&gt;P321,"OVERDUE",""))</f>
        <v/>
      </c>
      <c r="S321" s="16" t="n"/>
      <c r="T321" s="16" t="n"/>
    </row>
    <row r="322">
      <c r="A322" s="15">
        <f>IF(C322="","",PROJ&amp;"-"&amp;"SI"&amp;"-"&amp;B322&amp;"-"&amp;TEXT(C322,"0000"))</f>
        <v/>
      </c>
      <c r="B322" s="16" t="n"/>
      <c r="C322" s="16" t="n"/>
      <c r="D322" s="17" t="n"/>
      <c r="E322" s="16" t="n"/>
      <c r="F322" s="16" t="n"/>
      <c r="G322" s="16" t="n"/>
      <c r="H322" s="16" t="n"/>
      <c r="I322" s="16" t="n"/>
      <c r="J322" s="16" t="n"/>
      <c r="K322" s="16" t="n"/>
      <c r="L322" s="16" t="n"/>
      <c r="M322" s="16" t="n"/>
      <c r="N322" s="17" t="n"/>
      <c r="O322" s="16" t="n"/>
      <c r="P322" s="18">
        <f>IF(D322="","",_xlfn.WORKDAY.INTL(D322,TA_SI,WEEKEND,HOL))</f>
        <v/>
      </c>
      <c r="Q322" s="15">
        <f>IF(D322="","",IF(N322="",DATADATE,N322)-D322)</f>
        <v/>
      </c>
      <c r="R322" s="15">
        <f>IF(OR(P322="",N322&lt;&gt;""),"",IF(DATADATE&gt;P322,"OVERDUE",""))</f>
        <v/>
      </c>
      <c r="S322" s="16" t="n"/>
      <c r="T322" s="16" t="n"/>
    </row>
    <row r="323">
      <c r="A323" s="15">
        <f>IF(C323="","",PROJ&amp;"-"&amp;"SI"&amp;"-"&amp;B323&amp;"-"&amp;TEXT(C323,"0000"))</f>
        <v/>
      </c>
      <c r="B323" s="16" t="n"/>
      <c r="C323" s="16" t="n"/>
      <c r="D323" s="17" t="n"/>
      <c r="E323" s="16" t="n"/>
      <c r="F323" s="16" t="n"/>
      <c r="G323" s="16" t="n"/>
      <c r="H323" s="16" t="n"/>
      <c r="I323" s="16" t="n"/>
      <c r="J323" s="16" t="n"/>
      <c r="K323" s="16" t="n"/>
      <c r="L323" s="16" t="n"/>
      <c r="M323" s="16" t="n"/>
      <c r="N323" s="17" t="n"/>
      <c r="O323" s="16" t="n"/>
      <c r="P323" s="18">
        <f>IF(D323="","",_xlfn.WORKDAY.INTL(D323,TA_SI,WEEKEND,HOL))</f>
        <v/>
      </c>
      <c r="Q323" s="15">
        <f>IF(D323="","",IF(N323="",DATADATE,N323)-D323)</f>
        <v/>
      </c>
      <c r="R323" s="15">
        <f>IF(OR(P323="",N323&lt;&gt;""),"",IF(DATADATE&gt;P323,"OVERDUE",""))</f>
        <v/>
      </c>
      <c r="S323" s="16" t="n"/>
      <c r="T323" s="16" t="n"/>
    </row>
    <row r="324">
      <c r="A324" s="15">
        <f>IF(C324="","",PROJ&amp;"-"&amp;"SI"&amp;"-"&amp;B324&amp;"-"&amp;TEXT(C324,"0000"))</f>
        <v/>
      </c>
      <c r="B324" s="16" t="n"/>
      <c r="C324" s="16" t="n"/>
      <c r="D324" s="17" t="n"/>
      <c r="E324" s="16" t="n"/>
      <c r="F324" s="16" t="n"/>
      <c r="G324" s="16" t="n"/>
      <c r="H324" s="16" t="n"/>
      <c r="I324" s="16" t="n"/>
      <c r="J324" s="16" t="n"/>
      <c r="K324" s="16" t="n"/>
      <c r="L324" s="16" t="n"/>
      <c r="M324" s="16" t="n"/>
      <c r="N324" s="17" t="n"/>
      <c r="O324" s="16" t="n"/>
      <c r="P324" s="18">
        <f>IF(D324="","",_xlfn.WORKDAY.INTL(D324,TA_SI,WEEKEND,HOL))</f>
        <v/>
      </c>
      <c r="Q324" s="15">
        <f>IF(D324="","",IF(N324="",DATADATE,N324)-D324)</f>
        <v/>
      </c>
      <c r="R324" s="15">
        <f>IF(OR(P324="",N324&lt;&gt;""),"",IF(DATADATE&gt;P324,"OVERDUE",""))</f>
        <v/>
      </c>
      <c r="S324" s="16" t="n"/>
      <c r="T324" s="16" t="n"/>
    </row>
    <row r="325">
      <c r="A325" s="15">
        <f>IF(C325="","",PROJ&amp;"-"&amp;"SI"&amp;"-"&amp;B325&amp;"-"&amp;TEXT(C325,"0000"))</f>
        <v/>
      </c>
      <c r="B325" s="16" t="n"/>
      <c r="C325" s="16" t="n"/>
      <c r="D325" s="17" t="n"/>
      <c r="E325" s="16" t="n"/>
      <c r="F325" s="16" t="n"/>
      <c r="G325" s="16" t="n"/>
      <c r="H325" s="16" t="n"/>
      <c r="I325" s="16" t="n"/>
      <c r="J325" s="16" t="n"/>
      <c r="K325" s="16" t="n"/>
      <c r="L325" s="16" t="n"/>
      <c r="M325" s="16" t="n"/>
      <c r="N325" s="17" t="n"/>
      <c r="O325" s="16" t="n"/>
      <c r="P325" s="18">
        <f>IF(D325="","",_xlfn.WORKDAY.INTL(D325,TA_SI,WEEKEND,HOL))</f>
        <v/>
      </c>
      <c r="Q325" s="15">
        <f>IF(D325="","",IF(N325="",DATADATE,N325)-D325)</f>
        <v/>
      </c>
      <c r="R325" s="15">
        <f>IF(OR(P325="",N325&lt;&gt;""),"",IF(DATADATE&gt;P325,"OVERDUE",""))</f>
        <v/>
      </c>
      <c r="S325" s="16" t="n"/>
      <c r="T325" s="16" t="n"/>
    </row>
    <row r="326">
      <c r="A326" s="15">
        <f>IF(C326="","",PROJ&amp;"-"&amp;"SI"&amp;"-"&amp;B326&amp;"-"&amp;TEXT(C326,"0000"))</f>
        <v/>
      </c>
      <c r="B326" s="16" t="n"/>
      <c r="C326" s="16" t="n"/>
      <c r="D326" s="17" t="n"/>
      <c r="E326" s="16" t="n"/>
      <c r="F326" s="16" t="n"/>
      <c r="G326" s="16" t="n"/>
      <c r="H326" s="16" t="n"/>
      <c r="I326" s="16" t="n"/>
      <c r="J326" s="16" t="n"/>
      <c r="K326" s="16" t="n"/>
      <c r="L326" s="16" t="n"/>
      <c r="M326" s="16" t="n"/>
      <c r="N326" s="17" t="n"/>
      <c r="O326" s="16" t="n"/>
      <c r="P326" s="18">
        <f>IF(D326="","",_xlfn.WORKDAY.INTL(D326,TA_SI,WEEKEND,HOL))</f>
        <v/>
      </c>
      <c r="Q326" s="15">
        <f>IF(D326="","",IF(N326="",DATADATE,N326)-D326)</f>
        <v/>
      </c>
      <c r="R326" s="15">
        <f>IF(OR(P326="",N326&lt;&gt;""),"",IF(DATADATE&gt;P326,"OVERDUE",""))</f>
        <v/>
      </c>
      <c r="S326" s="16" t="n"/>
      <c r="T326" s="16" t="n"/>
    </row>
    <row r="327">
      <c r="A327" s="15">
        <f>IF(C327="","",PROJ&amp;"-"&amp;"SI"&amp;"-"&amp;B327&amp;"-"&amp;TEXT(C327,"0000"))</f>
        <v/>
      </c>
      <c r="B327" s="16" t="n"/>
      <c r="C327" s="16" t="n"/>
      <c r="D327" s="17" t="n"/>
      <c r="E327" s="16" t="n"/>
      <c r="F327" s="16" t="n"/>
      <c r="G327" s="16" t="n"/>
      <c r="H327" s="16" t="n"/>
      <c r="I327" s="16" t="n"/>
      <c r="J327" s="16" t="n"/>
      <c r="K327" s="16" t="n"/>
      <c r="L327" s="16" t="n"/>
      <c r="M327" s="16" t="n"/>
      <c r="N327" s="17" t="n"/>
      <c r="O327" s="16" t="n"/>
      <c r="P327" s="18">
        <f>IF(D327="","",_xlfn.WORKDAY.INTL(D327,TA_SI,WEEKEND,HOL))</f>
        <v/>
      </c>
      <c r="Q327" s="15">
        <f>IF(D327="","",IF(N327="",DATADATE,N327)-D327)</f>
        <v/>
      </c>
      <c r="R327" s="15">
        <f>IF(OR(P327="",N327&lt;&gt;""),"",IF(DATADATE&gt;P327,"OVERDUE",""))</f>
        <v/>
      </c>
      <c r="S327" s="16" t="n"/>
      <c r="T327" s="16" t="n"/>
    </row>
    <row r="328">
      <c r="A328" s="15">
        <f>IF(C328="","",PROJ&amp;"-"&amp;"SI"&amp;"-"&amp;B328&amp;"-"&amp;TEXT(C328,"0000"))</f>
        <v/>
      </c>
      <c r="B328" s="16" t="n"/>
      <c r="C328" s="16" t="n"/>
      <c r="D328" s="17" t="n"/>
      <c r="E328" s="16" t="n"/>
      <c r="F328" s="16" t="n"/>
      <c r="G328" s="16" t="n"/>
      <c r="H328" s="16" t="n"/>
      <c r="I328" s="16" t="n"/>
      <c r="J328" s="16" t="n"/>
      <c r="K328" s="16" t="n"/>
      <c r="L328" s="16" t="n"/>
      <c r="M328" s="16" t="n"/>
      <c r="N328" s="17" t="n"/>
      <c r="O328" s="16" t="n"/>
      <c r="P328" s="18">
        <f>IF(D328="","",_xlfn.WORKDAY.INTL(D328,TA_SI,WEEKEND,HOL))</f>
        <v/>
      </c>
      <c r="Q328" s="15">
        <f>IF(D328="","",IF(N328="",DATADATE,N328)-D328)</f>
        <v/>
      </c>
      <c r="R328" s="15">
        <f>IF(OR(P328="",N328&lt;&gt;""),"",IF(DATADATE&gt;P328,"OVERDUE",""))</f>
        <v/>
      </c>
      <c r="S328" s="16" t="n"/>
      <c r="T328" s="16" t="n"/>
    </row>
    <row r="329">
      <c r="A329" s="15">
        <f>IF(C329="","",PROJ&amp;"-"&amp;"SI"&amp;"-"&amp;B329&amp;"-"&amp;TEXT(C329,"0000"))</f>
        <v/>
      </c>
      <c r="B329" s="16" t="n"/>
      <c r="C329" s="16" t="n"/>
      <c r="D329" s="17" t="n"/>
      <c r="E329" s="16" t="n"/>
      <c r="F329" s="16" t="n"/>
      <c r="G329" s="16" t="n"/>
      <c r="H329" s="16" t="n"/>
      <c r="I329" s="16" t="n"/>
      <c r="J329" s="16" t="n"/>
      <c r="K329" s="16" t="n"/>
      <c r="L329" s="16" t="n"/>
      <c r="M329" s="16" t="n"/>
      <c r="N329" s="17" t="n"/>
      <c r="O329" s="16" t="n"/>
      <c r="P329" s="18">
        <f>IF(D329="","",_xlfn.WORKDAY.INTL(D329,TA_SI,WEEKEND,HOL))</f>
        <v/>
      </c>
      <c r="Q329" s="15">
        <f>IF(D329="","",IF(N329="",DATADATE,N329)-D329)</f>
        <v/>
      </c>
      <c r="R329" s="15">
        <f>IF(OR(P329="",N329&lt;&gt;""),"",IF(DATADATE&gt;P329,"OVERDUE",""))</f>
        <v/>
      </c>
      <c r="S329" s="16" t="n"/>
      <c r="T329" s="16" t="n"/>
    </row>
    <row r="330">
      <c r="A330" s="15">
        <f>IF(C330="","",PROJ&amp;"-"&amp;"SI"&amp;"-"&amp;B330&amp;"-"&amp;TEXT(C330,"0000"))</f>
        <v/>
      </c>
      <c r="B330" s="16" t="n"/>
      <c r="C330" s="16" t="n"/>
      <c r="D330" s="17" t="n"/>
      <c r="E330" s="16" t="n"/>
      <c r="F330" s="16" t="n"/>
      <c r="G330" s="16" t="n"/>
      <c r="H330" s="16" t="n"/>
      <c r="I330" s="16" t="n"/>
      <c r="J330" s="16" t="n"/>
      <c r="K330" s="16" t="n"/>
      <c r="L330" s="16" t="n"/>
      <c r="M330" s="16" t="n"/>
      <c r="N330" s="17" t="n"/>
      <c r="O330" s="16" t="n"/>
      <c r="P330" s="18">
        <f>IF(D330="","",_xlfn.WORKDAY.INTL(D330,TA_SI,WEEKEND,HOL))</f>
        <v/>
      </c>
      <c r="Q330" s="15">
        <f>IF(D330="","",IF(N330="",DATADATE,N330)-D330)</f>
        <v/>
      </c>
      <c r="R330" s="15">
        <f>IF(OR(P330="",N330&lt;&gt;""),"",IF(DATADATE&gt;P330,"OVERDUE",""))</f>
        <v/>
      </c>
      <c r="S330" s="16" t="n"/>
      <c r="T330" s="16" t="n"/>
    </row>
    <row r="331">
      <c r="A331" s="15">
        <f>IF(C331="","",PROJ&amp;"-"&amp;"SI"&amp;"-"&amp;B331&amp;"-"&amp;TEXT(C331,"0000"))</f>
        <v/>
      </c>
      <c r="B331" s="16" t="n"/>
      <c r="C331" s="16" t="n"/>
      <c r="D331" s="17" t="n"/>
      <c r="E331" s="16" t="n"/>
      <c r="F331" s="16" t="n"/>
      <c r="G331" s="16" t="n"/>
      <c r="H331" s="16" t="n"/>
      <c r="I331" s="16" t="n"/>
      <c r="J331" s="16" t="n"/>
      <c r="K331" s="16" t="n"/>
      <c r="L331" s="16" t="n"/>
      <c r="M331" s="16" t="n"/>
      <c r="N331" s="17" t="n"/>
      <c r="O331" s="16" t="n"/>
      <c r="P331" s="18">
        <f>IF(D331="","",_xlfn.WORKDAY.INTL(D331,TA_SI,WEEKEND,HOL))</f>
        <v/>
      </c>
      <c r="Q331" s="15">
        <f>IF(D331="","",IF(N331="",DATADATE,N331)-D331)</f>
        <v/>
      </c>
      <c r="R331" s="15">
        <f>IF(OR(P331="",N331&lt;&gt;""),"",IF(DATADATE&gt;P331,"OVERDUE",""))</f>
        <v/>
      </c>
      <c r="S331" s="16" t="n"/>
      <c r="T331" s="16" t="n"/>
    </row>
    <row r="332">
      <c r="A332" s="15">
        <f>IF(C332="","",PROJ&amp;"-"&amp;"SI"&amp;"-"&amp;B332&amp;"-"&amp;TEXT(C332,"0000"))</f>
        <v/>
      </c>
      <c r="B332" s="16" t="n"/>
      <c r="C332" s="16" t="n"/>
      <c r="D332" s="17" t="n"/>
      <c r="E332" s="16" t="n"/>
      <c r="F332" s="16" t="n"/>
      <c r="G332" s="16" t="n"/>
      <c r="H332" s="16" t="n"/>
      <c r="I332" s="16" t="n"/>
      <c r="J332" s="16" t="n"/>
      <c r="K332" s="16" t="n"/>
      <c r="L332" s="16" t="n"/>
      <c r="M332" s="16" t="n"/>
      <c r="N332" s="17" t="n"/>
      <c r="O332" s="16" t="n"/>
      <c r="P332" s="18">
        <f>IF(D332="","",_xlfn.WORKDAY.INTL(D332,TA_SI,WEEKEND,HOL))</f>
        <v/>
      </c>
      <c r="Q332" s="15">
        <f>IF(D332="","",IF(N332="",DATADATE,N332)-D332)</f>
        <v/>
      </c>
      <c r="R332" s="15">
        <f>IF(OR(P332="",N332&lt;&gt;""),"",IF(DATADATE&gt;P332,"OVERDUE",""))</f>
        <v/>
      </c>
      <c r="S332" s="16" t="n"/>
      <c r="T332" s="16" t="n"/>
    </row>
    <row r="333">
      <c r="A333" s="15">
        <f>IF(C333="","",PROJ&amp;"-"&amp;"SI"&amp;"-"&amp;B333&amp;"-"&amp;TEXT(C333,"0000"))</f>
        <v/>
      </c>
      <c r="B333" s="16" t="n"/>
      <c r="C333" s="16" t="n"/>
      <c r="D333" s="17" t="n"/>
      <c r="E333" s="16" t="n"/>
      <c r="F333" s="16" t="n"/>
      <c r="G333" s="16" t="n"/>
      <c r="H333" s="16" t="n"/>
      <c r="I333" s="16" t="n"/>
      <c r="J333" s="16" t="n"/>
      <c r="K333" s="16" t="n"/>
      <c r="L333" s="16" t="n"/>
      <c r="M333" s="16" t="n"/>
      <c r="N333" s="17" t="n"/>
      <c r="O333" s="16" t="n"/>
      <c r="P333" s="18">
        <f>IF(D333="","",_xlfn.WORKDAY.INTL(D333,TA_SI,WEEKEND,HOL))</f>
        <v/>
      </c>
      <c r="Q333" s="15">
        <f>IF(D333="","",IF(N333="",DATADATE,N333)-D333)</f>
        <v/>
      </c>
      <c r="R333" s="15">
        <f>IF(OR(P333="",N333&lt;&gt;""),"",IF(DATADATE&gt;P333,"OVERDUE",""))</f>
        <v/>
      </c>
      <c r="S333" s="16" t="n"/>
      <c r="T333" s="16" t="n"/>
    </row>
    <row r="334">
      <c r="A334" s="15">
        <f>IF(C334="","",PROJ&amp;"-"&amp;"SI"&amp;"-"&amp;B334&amp;"-"&amp;TEXT(C334,"0000"))</f>
        <v/>
      </c>
      <c r="B334" s="16" t="n"/>
      <c r="C334" s="16" t="n"/>
      <c r="D334" s="17" t="n"/>
      <c r="E334" s="16" t="n"/>
      <c r="F334" s="16" t="n"/>
      <c r="G334" s="16" t="n"/>
      <c r="H334" s="16" t="n"/>
      <c r="I334" s="16" t="n"/>
      <c r="J334" s="16" t="n"/>
      <c r="K334" s="16" t="n"/>
      <c r="L334" s="16" t="n"/>
      <c r="M334" s="16" t="n"/>
      <c r="N334" s="17" t="n"/>
      <c r="O334" s="16" t="n"/>
      <c r="P334" s="18">
        <f>IF(D334="","",_xlfn.WORKDAY.INTL(D334,TA_SI,WEEKEND,HOL))</f>
        <v/>
      </c>
      <c r="Q334" s="15">
        <f>IF(D334="","",IF(N334="",DATADATE,N334)-D334)</f>
        <v/>
      </c>
      <c r="R334" s="15">
        <f>IF(OR(P334="",N334&lt;&gt;""),"",IF(DATADATE&gt;P334,"OVERDUE",""))</f>
        <v/>
      </c>
      <c r="S334" s="16" t="n"/>
      <c r="T334" s="16" t="n"/>
    </row>
    <row r="335">
      <c r="A335" s="15">
        <f>IF(C335="","",PROJ&amp;"-"&amp;"SI"&amp;"-"&amp;B335&amp;"-"&amp;TEXT(C335,"0000"))</f>
        <v/>
      </c>
      <c r="B335" s="16" t="n"/>
      <c r="C335" s="16" t="n"/>
      <c r="D335" s="17" t="n"/>
      <c r="E335" s="16" t="n"/>
      <c r="F335" s="16" t="n"/>
      <c r="G335" s="16" t="n"/>
      <c r="H335" s="16" t="n"/>
      <c r="I335" s="16" t="n"/>
      <c r="J335" s="16" t="n"/>
      <c r="K335" s="16" t="n"/>
      <c r="L335" s="16" t="n"/>
      <c r="M335" s="16" t="n"/>
      <c r="N335" s="17" t="n"/>
      <c r="O335" s="16" t="n"/>
      <c r="P335" s="18">
        <f>IF(D335="","",_xlfn.WORKDAY.INTL(D335,TA_SI,WEEKEND,HOL))</f>
        <v/>
      </c>
      <c r="Q335" s="15">
        <f>IF(D335="","",IF(N335="",DATADATE,N335)-D335)</f>
        <v/>
      </c>
      <c r="R335" s="15">
        <f>IF(OR(P335="",N335&lt;&gt;""),"",IF(DATADATE&gt;P335,"OVERDUE",""))</f>
        <v/>
      </c>
      <c r="S335" s="16" t="n"/>
      <c r="T335" s="16" t="n"/>
    </row>
    <row r="336">
      <c r="A336" s="15">
        <f>IF(C336="","",PROJ&amp;"-"&amp;"SI"&amp;"-"&amp;B336&amp;"-"&amp;TEXT(C336,"0000"))</f>
        <v/>
      </c>
      <c r="B336" s="16" t="n"/>
      <c r="C336" s="16" t="n"/>
      <c r="D336" s="17" t="n"/>
      <c r="E336" s="16" t="n"/>
      <c r="F336" s="16" t="n"/>
      <c r="G336" s="16" t="n"/>
      <c r="H336" s="16" t="n"/>
      <c r="I336" s="16" t="n"/>
      <c r="J336" s="16" t="n"/>
      <c r="K336" s="16" t="n"/>
      <c r="L336" s="16" t="n"/>
      <c r="M336" s="16" t="n"/>
      <c r="N336" s="17" t="n"/>
      <c r="O336" s="16" t="n"/>
      <c r="P336" s="18">
        <f>IF(D336="","",_xlfn.WORKDAY.INTL(D336,TA_SI,WEEKEND,HOL))</f>
        <v/>
      </c>
      <c r="Q336" s="15">
        <f>IF(D336="","",IF(N336="",DATADATE,N336)-D336)</f>
        <v/>
      </c>
      <c r="R336" s="15">
        <f>IF(OR(P336="",N336&lt;&gt;""),"",IF(DATADATE&gt;P336,"OVERDUE",""))</f>
        <v/>
      </c>
      <c r="S336" s="16" t="n"/>
      <c r="T336" s="16" t="n"/>
    </row>
    <row r="337">
      <c r="A337" s="15">
        <f>IF(C337="","",PROJ&amp;"-"&amp;"SI"&amp;"-"&amp;B337&amp;"-"&amp;TEXT(C337,"0000"))</f>
        <v/>
      </c>
      <c r="B337" s="16" t="n"/>
      <c r="C337" s="16" t="n"/>
      <c r="D337" s="17" t="n"/>
      <c r="E337" s="16" t="n"/>
      <c r="F337" s="16" t="n"/>
      <c r="G337" s="16" t="n"/>
      <c r="H337" s="16" t="n"/>
      <c r="I337" s="16" t="n"/>
      <c r="J337" s="16" t="n"/>
      <c r="K337" s="16" t="n"/>
      <c r="L337" s="16" t="n"/>
      <c r="M337" s="16" t="n"/>
      <c r="N337" s="17" t="n"/>
      <c r="O337" s="16" t="n"/>
      <c r="P337" s="18">
        <f>IF(D337="","",_xlfn.WORKDAY.INTL(D337,TA_SI,WEEKEND,HOL))</f>
        <v/>
      </c>
      <c r="Q337" s="15">
        <f>IF(D337="","",IF(N337="",DATADATE,N337)-D337)</f>
        <v/>
      </c>
      <c r="R337" s="15">
        <f>IF(OR(P337="",N337&lt;&gt;""),"",IF(DATADATE&gt;P337,"OVERDUE",""))</f>
        <v/>
      </c>
      <c r="S337" s="16" t="n"/>
      <c r="T337" s="16" t="n"/>
    </row>
    <row r="338">
      <c r="A338" s="15">
        <f>IF(C338="","",PROJ&amp;"-"&amp;"SI"&amp;"-"&amp;B338&amp;"-"&amp;TEXT(C338,"0000"))</f>
        <v/>
      </c>
      <c r="B338" s="16" t="n"/>
      <c r="C338" s="16" t="n"/>
      <c r="D338" s="17" t="n"/>
      <c r="E338" s="16" t="n"/>
      <c r="F338" s="16" t="n"/>
      <c r="G338" s="16" t="n"/>
      <c r="H338" s="16" t="n"/>
      <c r="I338" s="16" t="n"/>
      <c r="J338" s="16" t="n"/>
      <c r="K338" s="16" t="n"/>
      <c r="L338" s="16" t="n"/>
      <c r="M338" s="16" t="n"/>
      <c r="N338" s="17" t="n"/>
      <c r="O338" s="16" t="n"/>
      <c r="P338" s="18">
        <f>IF(D338="","",_xlfn.WORKDAY.INTL(D338,TA_SI,WEEKEND,HOL))</f>
        <v/>
      </c>
      <c r="Q338" s="15">
        <f>IF(D338="","",IF(N338="",DATADATE,N338)-D338)</f>
        <v/>
      </c>
      <c r="R338" s="15">
        <f>IF(OR(P338="",N338&lt;&gt;""),"",IF(DATADATE&gt;P338,"OVERDUE",""))</f>
        <v/>
      </c>
      <c r="S338" s="16" t="n"/>
      <c r="T338" s="16" t="n"/>
    </row>
    <row r="339">
      <c r="A339" s="15">
        <f>IF(C339="","",PROJ&amp;"-"&amp;"SI"&amp;"-"&amp;B339&amp;"-"&amp;TEXT(C339,"0000"))</f>
        <v/>
      </c>
      <c r="B339" s="16" t="n"/>
      <c r="C339" s="16" t="n"/>
      <c r="D339" s="17" t="n"/>
      <c r="E339" s="16" t="n"/>
      <c r="F339" s="16" t="n"/>
      <c r="G339" s="16" t="n"/>
      <c r="H339" s="16" t="n"/>
      <c r="I339" s="16" t="n"/>
      <c r="J339" s="16" t="n"/>
      <c r="K339" s="16" t="n"/>
      <c r="L339" s="16" t="n"/>
      <c r="M339" s="16" t="n"/>
      <c r="N339" s="17" t="n"/>
      <c r="O339" s="16" t="n"/>
      <c r="P339" s="18">
        <f>IF(D339="","",_xlfn.WORKDAY.INTL(D339,TA_SI,WEEKEND,HOL))</f>
        <v/>
      </c>
      <c r="Q339" s="15">
        <f>IF(D339="","",IF(N339="",DATADATE,N339)-D339)</f>
        <v/>
      </c>
      <c r="R339" s="15">
        <f>IF(OR(P339="",N339&lt;&gt;""),"",IF(DATADATE&gt;P339,"OVERDUE",""))</f>
        <v/>
      </c>
      <c r="S339" s="16" t="n"/>
      <c r="T339" s="16" t="n"/>
    </row>
    <row r="340">
      <c r="A340" s="15">
        <f>IF(C340="","",PROJ&amp;"-"&amp;"SI"&amp;"-"&amp;B340&amp;"-"&amp;TEXT(C340,"0000"))</f>
        <v/>
      </c>
      <c r="B340" s="16" t="n"/>
      <c r="C340" s="16" t="n"/>
      <c r="D340" s="17" t="n"/>
      <c r="E340" s="16" t="n"/>
      <c r="F340" s="16" t="n"/>
      <c r="G340" s="16" t="n"/>
      <c r="H340" s="16" t="n"/>
      <c r="I340" s="16" t="n"/>
      <c r="J340" s="16" t="n"/>
      <c r="K340" s="16" t="n"/>
      <c r="L340" s="16" t="n"/>
      <c r="M340" s="16" t="n"/>
      <c r="N340" s="17" t="n"/>
      <c r="O340" s="16" t="n"/>
      <c r="P340" s="18">
        <f>IF(D340="","",_xlfn.WORKDAY.INTL(D340,TA_SI,WEEKEND,HOL))</f>
        <v/>
      </c>
      <c r="Q340" s="15">
        <f>IF(D340="","",IF(N340="",DATADATE,N340)-D340)</f>
        <v/>
      </c>
      <c r="R340" s="15">
        <f>IF(OR(P340="",N340&lt;&gt;""),"",IF(DATADATE&gt;P340,"OVERDUE",""))</f>
        <v/>
      </c>
      <c r="S340" s="16" t="n"/>
      <c r="T340" s="16" t="n"/>
    </row>
    <row r="341">
      <c r="A341" s="15">
        <f>IF(C341="","",PROJ&amp;"-"&amp;"SI"&amp;"-"&amp;B341&amp;"-"&amp;TEXT(C341,"0000"))</f>
        <v/>
      </c>
      <c r="B341" s="16" t="n"/>
      <c r="C341" s="16" t="n"/>
      <c r="D341" s="17" t="n"/>
      <c r="E341" s="16" t="n"/>
      <c r="F341" s="16" t="n"/>
      <c r="G341" s="16" t="n"/>
      <c r="H341" s="16" t="n"/>
      <c r="I341" s="16" t="n"/>
      <c r="J341" s="16" t="n"/>
      <c r="K341" s="16" t="n"/>
      <c r="L341" s="16" t="n"/>
      <c r="M341" s="16" t="n"/>
      <c r="N341" s="17" t="n"/>
      <c r="O341" s="16" t="n"/>
      <c r="P341" s="18">
        <f>IF(D341="","",_xlfn.WORKDAY.INTL(D341,TA_SI,WEEKEND,HOL))</f>
        <v/>
      </c>
      <c r="Q341" s="15">
        <f>IF(D341="","",IF(N341="",DATADATE,N341)-D341)</f>
        <v/>
      </c>
      <c r="R341" s="15">
        <f>IF(OR(P341="",N341&lt;&gt;""),"",IF(DATADATE&gt;P341,"OVERDUE",""))</f>
        <v/>
      </c>
      <c r="S341" s="16" t="n"/>
      <c r="T341" s="16" t="n"/>
    </row>
    <row r="342">
      <c r="A342" s="15">
        <f>IF(C342="","",PROJ&amp;"-"&amp;"SI"&amp;"-"&amp;B342&amp;"-"&amp;TEXT(C342,"0000"))</f>
        <v/>
      </c>
      <c r="B342" s="16" t="n"/>
      <c r="C342" s="16" t="n"/>
      <c r="D342" s="17" t="n"/>
      <c r="E342" s="16" t="n"/>
      <c r="F342" s="16" t="n"/>
      <c r="G342" s="16" t="n"/>
      <c r="H342" s="16" t="n"/>
      <c r="I342" s="16" t="n"/>
      <c r="J342" s="16" t="n"/>
      <c r="K342" s="16" t="n"/>
      <c r="L342" s="16" t="n"/>
      <c r="M342" s="16" t="n"/>
      <c r="N342" s="17" t="n"/>
      <c r="O342" s="16" t="n"/>
      <c r="P342" s="18">
        <f>IF(D342="","",_xlfn.WORKDAY.INTL(D342,TA_SI,WEEKEND,HOL))</f>
        <v/>
      </c>
      <c r="Q342" s="15">
        <f>IF(D342="","",IF(N342="",DATADATE,N342)-D342)</f>
        <v/>
      </c>
      <c r="R342" s="15">
        <f>IF(OR(P342="",N342&lt;&gt;""),"",IF(DATADATE&gt;P342,"OVERDUE",""))</f>
        <v/>
      </c>
      <c r="S342" s="16" t="n"/>
      <c r="T342" s="16" t="n"/>
    </row>
    <row r="343">
      <c r="A343" s="15">
        <f>IF(C343="","",PROJ&amp;"-"&amp;"SI"&amp;"-"&amp;B343&amp;"-"&amp;TEXT(C343,"0000"))</f>
        <v/>
      </c>
      <c r="B343" s="16" t="n"/>
      <c r="C343" s="16" t="n"/>
      <c r="D343" s="17" t="n"/>
      <c r="E343" s="16" t="n"/>
      <c r="F343" s="16" t="n"/>
      <c r="G343" s="16" t="n"/>
      <c r="H343" s="16" t="n"/>
      <c r="I343" s="16" t="n"/>
      <c r="J343" s="16" t="n"/>
      <c r="K343" s="16" t="n"/>
      <c r="L343" s="16" t="n"/>
      <c r="M343" s="16" t="n"/>
      <c r="N343" s="17" t="n"/>
      <c r="O343" s="16" t="n"/>
      <c r="P343" s="18">
        <f>IF(D343="","",_xlfn.WORKDAY.INTL(D343,TA_SI,WEEKEND,HOL))</f>
        <v/>
      </c>
      <c r="Q343" s="15">
        <f>IF(D343="","",IF(N343="",DATADATE,N343)-D343)</f>
        <v/>
      </c>
      <c r="R343" s="15">
        <f>IF(OR(P343="",N343&lt;&gt;""),"",IF(DATADATE&gt;P343,"OVERDUE",""))</f>
        <v/>
      </c>
      <c r="S343" s="16" t="n"/>
      <c r="T343" s="16" t="n"/>
    </row>
    <row r="344">
      <c r="A344" s="15">
        <f>IF(C344="","",PROJ&amp;"-"&amp;"SI"&amp;"-"&amp;B344&amp;"-"&amp;TEXT(C344,"0000"))</f>
        <v/>
      </c>
      <c r="B344" s="16" t="n"/>
      <c r="C344" s="16" t="n"/>
      <c r="D344" s="17" t="n"/>
      <c r="E344" s="16" t="n"/>
      <c r="F344" s="16" t="n"/>
      <c r="G344" s="16" t="n"/>
      <c r="H344" s="16" t="n"/>
      <c r="I344" s="16" t="n"/>
      <c r="J344" s="16" t="n"/>
      <c r="K344" s="16" t="n"/>
      <c r="L344" s="16" t="n"/>
      <c r="M344" s="16" t="n"/>
      <c r="N344" s="17" t="n"/>
      <c r="O344" s="16" t="n"/>
      <c r="P344" s="18">
        <f>IF(D344="","",_xlfn.WORKDAY.INTL(D344,TA_SI,WEEKEND,HOL))</f>
        <v/>
      </c>
      <c r="Q344" s="15">
        <f>IF(D344="","",IF(N344="",DATADATE,N344)-D344)</f>
        <v/>
      </c>
      <c r="R344" s="15">
        <f>IF(OR(P344="",N344&lt;&gt;""),"",IF(DATADATE&gt;P344,"OVERDUE",""))</f>
        <v/>
      </c>
      <c r="S344" s="16" t="n"/>
      <c r="T344" s="16" t="n"/>
    </row>
    <row r="345">
      <c r="A345" s="15">
        <f>IF(C345="","",PROJ&amp;"-"&amp;"SI"&amp;"-"&amp;B345&amp;"-"&amp;TEXT(C345,"0000"))</f>
        <v/>
      </c>
      <c r="B345" s="16" t="n"/>
      <c r="C345" s="16" t="n"/>
      <c r="D345" s="17" t="n"/>
      <c r="E345" s="16" t="n"/>
      <c r="F345" s="16" t="n"/>
      <c r="G345" s="16" t="n"/>
      <c r="H345" s="16" t="n"/>
      <c r="I345" s="16" t="n"/>
      <c r="J345" s="16" t="n"/>
      <c r="K345" s="16" t="n"/>
      <c r="L345" s="16" t="n"/>
      <c r="M345" s="16" t="n"/>
      <c r="N345" s="17" t="n"/>
      <c r="O345" s="16" t="n"/>
      <c r="P345" s="18">
        <f>IF(D345="","",_xlfn.WORKDAY.INTL(D345,TA_SI,WEEKEND,HOL))</f>
        <v/>
      </c>
      <c r="Q345" s="15">
        <f>IF(D345="","",IF(N345="",DATADATE,N345)-D345)</f>
        <v/>
      </c>
      <c r="R345" s="15">
        <f>IF(OR(P345="",N345&lt;&gt;""),"",IF(DATADATE&gt;P345,"OVERDUE",""))</f>
        <v/>
      </c>
      <c r="S345" s="16" t="n"/>
      <c r="T345" s="16" t="n"/>
    </row>
    <row r="346">
      <c r="A346" s="15">
        <f>IF(C346="","",PROJ&amp;"-"&amp;"SI"&amp;"-"&amp;B346&amp;"-"&amp;TEXT(C346,"0000"))</f>
        <v/>
      </c>
      <c r="B346" s="16" t="n"/>
      <c r="C346" s="16" t="n"/>
      <c r="D346" s="17" t="n"/>
      <c r="E346" s="16" t="n"/>
      <c r="F346" s="16" t="n"/>
      <c r="G346" s="16" t="n"/>
      <c r="H346" s="16" t="n"/>
      <c r="I346" s="16" t="n"/>
      <c r="J346" s="16" t="n"/>
      <c r="K346" s="16" t="n"/>
      <c r="L346" s="16" t="n"/>
      <c r="M346" s="16" t="n"/>
      <c r="N346" s="17" t="n"/>
      <c r="O346" s="16" t="n"/>
      <c r="P346" s="18">
        <f>IF(D346="","",_xlfn.WORKDAY.INTL(D346,TA_SI,WEEKEND,HOL))</f>
        <v/>
      </c>
      <c r="Q346" s="15">
        <f>IF(D346="","",IF(N346="",DATADATE,N346)-D346)</f>
        <v/>
      </c>
      <c r="R346" s="15">
        <f>IF(OR(P346="",N346&lt;&gt;""),"",IF(DATADATE&gt;P346,"OVERDUE",""))</f>
        <v/>
      </c>
      <c r="S346" s="16" t="n"/>
      <c r="T346" s="16" t="n"/>
    </row>
    <row r="347">
      <c r="A347" s="15">
        <f>IF(C347="","",PROJ&amp;"-"&amp;"SI"&amp;"-"&amp;B347&amp;"-"&amp;TEXT(C347,"0000"))</f>
        <v/>
      </c>
      <c r="B347" s="16" t="n"/>
      <c r="C347" s="16" t="n"/>
      <c r="D347" s="17" t="n"/>
      <c r="E347" s="16" t="n"/>
      <c r="F347" s="16" t="n"/>
      <c r="G347" s="16" t="n"/>
      <c r="H347" s="16" t="n"/>
      <c r="I347" s="16" t="n"/>
      <c r="J347" s="16" t="n"/>
      <c r="K347" s="16" t="n"/>
      <c r="L347" s="16" t="n"/>
      <c r="M347" s="16" t="n"/>
      <c r="N347" s="17" t="n"/>
      <c r="O347" s="16" t="n"/>
      <c r="P347" s="18">
        <f>IF(D347="","",_xlfn.WORKDAY.INTL(D347,TA_SI,WEEKEND,HOL))</f>
        <v/>
      </c>
      <c r="Q347" s="15">
        <f>IF(D347="","",IF(N347="",DATADATE,N347)-D347)</f>
        <v/>
      </c>
      <c r="R347" s="15">
        <f>IF(OR(P347="",N347&lt;&gt;""),"",IF(DATADATE&gt;P347,"OVERDUE",""))</f>
        <v/>
      </c>
      <c r="S347" s="16" t="n"/>
      <c r="T347" s="16" t="n"/>
    </row>
    <row r="348">
      <c r="A348" s="15">
        <f>IF(C348="","",PROJ&amp;"-"&amp;"SI"&amp;"-"&amp;B348&amp;"-"&amp;TEXT(C348,"0000"))</f>
        <v/>
      </c>
      <c r="B348" s="16" t="n"/>
      <c r="C348" s="16" t="n"/>
      <c r="D348" s="17" t="n"/>
      <c r="E348" s="16" t="n"/>
      <c r="F348" s="16" t="n"/>
      <c r="G348" s="16" t="n"/>
      <c r="H348" s="16" t="n"/>
      <c r="I348" s="16" t="n"/>
      <c r="J348" s="16" t="n"/>
      <c r="K348" s="16" t="n"/>
      <c r="L348" s="16" t="n"/>
      <c r="M348" s="16" t="n"/>
      <c r="N348" s="17" t="n"/>
      <c r="O348" s="16" t="n"/>
      <c r="P348" s="18">
        <f>IF(D348="","",_xlfn.WORKDAY.INTL(D348,TA_SI,WEEKEND,HOL))</f>
        <v/>
      </c>
      <c r="Q348" s="15">
        <f>IF(D348="","",IF(N348="",DATADATE,N348)-D348)</f>
        <v/>
      </c>
      <c r="R348" s="15">
        <f>IF(OR(P348="",N348&lt;&gt;""),"",IF(DATADATE&gt;P348,"OVERDUE",""))</f>
        <v/>
      </c>
      <c r="S348" s="16" t="n"/>
      <c r="T348" s="16" t="n"/>
    </row>
    <row r="349">
      <c r="A349" s="15">
        <f>IF(C349="","",PROJ&amp;"-"&amp;"SI"&amp;"-"&amp;B349&amp;"-"&amp;TEXT(C349,"0000"))</f>
        <v/>
      </c>
      <c r="B349" s="16" t="n"/>
      <c r="C349" s="16" t="n"/>
      <c r="D349" s="17" t="n"/>
      <c r="E349" s="16" t="n"/>
      <c r="F349" s="16" t="n"/>
      <c r="G349" s="16" t="n"/>
      <c r="H349" s="16" t="n"/>
      <c r="I349" s="16" t="n"/>
      <c r="J349" s="16" t="n"/>
      <c r="K349" s="16" t="n"/>
      <c r="L349" s="16" t="n"/>
      <c r="M349" s="16" t="n"/>
      <c r="N349" s="17" t="n"/>
      <c r="O349" s="16" t="n"/>
      <c r="P349" s="18">
        <f>IF(D349="","",_xlfn.WORKDAY.INTL(D349,TA_SI,WEEKEND,HOL))</f>
        <v/>
      </c>
      <c r="Q349" s="15">
        <f>IF(D349="","",IF(N349="",DATADATE,N349)-D349)</f>
        <v/>
      </c>
      <c r="R349" s="15">
        <f>IF(OR(P349="",N349&lt;&gt;""),"",IF(DATADATE&gt;P349,"OVERDUE",""))</f>
        <v/>
      </c>
      <c r="S349" s="16" t="n"/>
      <c r="T349" s="16" t="n"/>
    </row>
    <row r="350">
      <c r="A350" s="15">
        <f>IF(C350="","",PROJ&amp;"-"&amp;"SI"&amp;"-"&amp;B350&amp;"-"&amp;TEXT(C350,"0000"))</f>
        <v/>
      </c>
      <c r="B350" s="16" t="n"/>
      <c r="C350" s="16" t="n"/>
      <c r="D350" s="17" t="n"/>
      <c r="E350" s="16" t="n"/>
      <c r="F350" s="16" t="n"/>
      <c r="G350" s="16" t="n"/>
      <c r="H350" s="16" t="n"/>
      <c r="I350" s="16" t="n"/>
      <c r="J350" s="16" t="n"/>
      <c r="K350" s="16" t="n"/>
      <c r="L350" s="16" t="n"/>
      <c r="M350" s="16" t="n"/>
      <c r="N350" s="17" t="n"/>
      <c r="O350" s="16" t="n"/>
      <c r="P350" s="18">
        <f>IF(D350="","",_xlfn.WORKDAY.INTL(D350,TA_SI,WEEKEND,HOL))</f>
        <v/>
      </c>
      <c r="Q350" s="15">
        <f>IF(D350="","",IF(N350="",DATADATE,N350)-D350)</f>
        <v/>
      </c>
      <c r="R350" s="15">
        <f>IF(OR(P350="",N350&lt;&gt;""),"",IF(DATADATE&gt;P350,"OVERDUE",""))</f>
        <v/>
      </c>
      <c r="S350" s="16" t="n"/>
      <c r="T350" s="16" t="n"/>
    </row>
    <row r="351">
      <c r="A351" s="15">
        <f>IF(C351="","",PROJ&amp;"-"&amp;"SI"&amp;"-"&amp;B351&amp;"-"&amp;TEXT(C351,"0000"))</f>
        <v/>
      </c>
      <c r="B351" s="16" t="n"/>
      <c r="C351" s="16" t="n"/>
      <c r="D351" s="17" t="n"/>
      <c r="E351" s="16" t="n"/>
      <c r="F351" s="16" t="n"/>
      <c r="G351" s="16" t="n"/>
      <c r="H351" s="16" t="n"/>
      <c r="I351" s="16" t="n"/>
      <c r="J351" s="16" t="n"/>
      <c r="K351" s="16" t="n"/>
      <c r="L351" s="16" t="n"/>
      <c r="M351" s="16" t="n"/>
      <c r="N351" s="17" t="n"/>
      <c r="O351" s="16" t="n"/>
      <c r="P351" s="18">
        <f>IF(D351="","",_xlfn.WORKDAY.INTL(D351,TA_SI,WEEKEND,HOL))</f>
        <v/>
      </c>
      <c r="Q351" s="15">
        <f>IF(D351="","",IF(N351="",DATADATE,N351)-D351)</f>
        <v/>
      </c>
      <c r="R351" s="15">
        <f>IF(OR(P351="",N351&lt;&gt;""),"",IF(DATADATE&gt;P351,"OVERDUE",""))</f>
        <v/>
      </c>
      <c r="S351" s="16" t="n"/>
      <c r="T351" s="16" t="n"/>
    </row>
    <row r="352">
      <c r="A352" s="15">
        <f>IF(C352="","",PROJ&amp;"-"&amp;"SI"&amp;"-"&amp;B352&amp;"-"&amp;TEXT(C352,"0000"))</f>
        <v/>
      </c>
      <c r="B352" s="16" t="n"/>
      <c r="C352" s="16" t="n"/>
      <c r="D352" s="17" t="n"/>
      <c r="E352" s="16" t="n"/>
      <c r="F352" s="16" t="n"/>
      <c r="G352" s="16" t="n"/>
      <c r="H352" s="16" t="n"/>
      <c r="I352" s="16" t="n"/>
      <c r="J352" s="16" t="n"/>
      <c r="K352" s="16" t="n"/>
      <c r="L352" s="16" t="n"/>
      <c r="M352" s="16" t="n"/>
      <c r="N352" s="17" t="n"/>
      <c r="O352" s="16" t="n"/>
      <c r="P352" s="18">
        <f>IF(D352="","",_xlfn.WORKDAY.INTL(D352,TA_SI,WEEKEND,HOL))</f>
        <v/>
      </c>
      <c r="Q352" s="15">
        <f>IF(D352="","",IF(N352="",DATADATE,N352)-D352)</f>
        <v/>
      </c>
      <c r="R352" s="15">
        <f>IF(OR(P352="",N352&lt;&gt;""),"",IF(DATADATE&gt;P352,"OVERDUE",""))</f>
        <v/>
      </c>
      <c r="S352" s="16" t="n"/>
      <c r="T352" s="16" t="n"/>
    </row>
    <row r="353">
      <c r="A353" s="15">
        <f>IF(C353="","",PROJ&amp;"-"&amp;"SI"&amp;"-"&amp;B353&amp;"-"&amp;TEXT(C353,"0000"))</f>
        <v/>
      </c>
      <c r="B353" s="16" t="n"/>
      <c r="C353" s="16" t="n"/>
      <c r="D353" s="17" t="n"/>
      <c r="E353" s="16" t="n"/>
      <c r="F353" s="16" t="n"/>
      <c r="G353" s="16" t="n"/>
      <c r="H353" s="16" t="n"/>
      <c r="I353" s="16" t="n"/>
      <c r="J353" s="16" t="n"/>
      <c r="K353" s="16" t="n"/>
      <c r="L353" s="16" t="n"/>
      <c r="M353" s="16" t="n"/>
      <c r="N353" s="17" t="n"/>
      <c r="O353" s="16" t="n"/>
      <c r="P353" s="18">
        <f>IF(D353="","",_xlfn.WORKDAY.INTL(D353,TA_SI,WEEKEND,HOL))</f>
        <v/>
      </c>
      <c r="Q353" s="15">
        <f>IF(D353="","",IF(N353="",DATADATE,N353)-D353)</f>
        <v/>
      </c>
      <c r="R353" s="15">
        <f>IF(OR(P353="",N353&lt;&gt;""),"",IF(DATADATE&gt;P353,"OVERDUE",""))</f>
        <v/>
      </c>
      <c r="S353" s="16" t="n"/>
      <c r="T353" s="16" t="n"/>
    </row>
    <row r="354">
      <c r="A354" s="15">
        <f>IF(C354="","",PROJ&amp;"-"&amp;"SI"&amp;"-"&amp;B354&amp;"-"&amp;TEXT(C354,"0000"))</f>
        <v/>
      </c>
      <c r="B354" s="16" t="n"/>
      <c r="C354" s="16" t="n"/>
      <c r="D354" s="17" t="n"/>
      <c r="E354" s="16" t="n"/>
      <c r="F354" s="16" t="n"/>
      <c r="G354" s="16" t="n"/>
      <c r="H354" s="16" t="n"/>
      <c r="I354" s="16" t="n"/>
      <c r="J354" s="16" t="n"/>
      <c r="K354" s="16" t="n"/>
      <c r="L354" s="16" t="n"/>
      <c r="M354" s="16" t="n"/>
      <c r="N354" s="17" t="n"/>
      <c r="O354" s="16" t="n"/>
      <c r="P354" s="18">
        <f>IF(D354="","",_xlfn.WORKDAY.INTL(D354,TA_SI,WEEKEND,HOL))</f>
        <v/>
      </c>
      <c r="Q354" s="15">
        <f>IF(D354="","",IF(N354="",DATADATE,N354)-D354)</f>
        <v/>
      </c>
      <c r="R354" s="15">
        <f>IF(OR(P354="",N354&lt;&gt;""),"",IF(DATADATE&gt;P354,"OVERDUE",""))</f>
        <v/>
      </c>
      <c r="S354" s="16" t="n"/>
      <c r="T354" s="16" t="n"/>
    </row>
    <row r="355">
      <c r="A355" s="15">
        <f>IF(C355="","",PROJ&amp;"-"&amp;"SI"&amp;"-"&amp;B355&amp;"-"&amp;TEXT(C355,"0000"))</f>
        <v/>
      </c>
      <c r="B355" s="16" t="n"/>
      <c r="C355" s="16" t="n"/>
      <c r="D355" s="17" t="n"/>
      <c r="E355" s="16" t="n"/>
      <c r="F355" s="16" t="n"/>
      <c r="G355" s="16" t="n"/>
      <c r="H355" s="16" t="n"/>
      <c r="I355" s="16" t="n"/>
      <c r="J355" s="16" t="n"/>
      <c r="K355" s="16" t="n"/>
      <c r="L355" s="16" t="n"/>
      <c r="M355" s="16" t="n"/>
      <c r="N355" s="17" t="n"/>
      <c r="O355" s="16" t="n"/>
      <c r="P355" s="18">
        <f>IF(D355="","",_xlfn.WORKDAY.INTL(D355,TA_SI,WEEKEND,HOL))</f>
        <v/>
      </c>
      <c r="Q355" s="15">
        <f>IF(D355="","",IF(N355="",DATADATE,N355)-D355)</f>
        <v/>
      </c>
      <c r="R355" s="15">
        <f>IF(OR(P355="",N355&lt;&gt;""),"",IF(DATADATE&gt;P355,"OVERDUE",""))</f>
        <v/>
      </c>
      <c r="S355" s="16" t="n"/>
      <c r="T355" s="16" t="n"/>
    </row>
    <row r="356">
      <c r="A356" s="15">
        <f>IF(C356="","",PROJ&amp;"-"&amp;"SI"&amp;"-"&amp;B356&amp;"-"&amp;TEXT(C356,"0000"))</f>
        <v/>
      </c>
      <c r="B356" s="16" t="n"/>
      <c r="C356" s="16" t="n"/>
      <c r="D356" s="17" t="n"/>
      <c r="E356" s="16" t="n"/>
      <c r="F356" s="16" t="n"/>
      <c r="G356" s="16" t="n"/>
      <c r="H356" s="16" t="n"/>
      <c r="I356" s="16" t="n"/>
      <c r="J356" s="16" t="n"/>
      <c r="K356" s="16" t="n"/>
      <c r="L356" s="16" t="n"/>
      <c r="M356" s="16" t="n"/>
      <c r="N356" s="17" t="n"/>
      <c r="O356" s="16" t="n"/>
      <c r="P356" s="18">
        <f>IF(D356="","",_xlfn.WORKDAY.INTL(D356,TA_SI,WEEKEND,HOL))</f>
        <v/>
      </c>
      <c r="Q356" s="15">
        <f>IF(D356="","",IF(N356="",DATADATE,N356)-D356)</f>
        <v/>
      </c>
      <c r="R356" s="15">
        <f>IF(OR(P356="",N356&lt;&gt;""),"",IF(DATADATE&gt;P356,"OVERDUE",""))</f>
        <v/>
      </c>
      <c r="S356" s="16" t="n"/>
      <c r="T356" s="16" t="n"/>
    </row>
    <row r="357">
      <c r="A357" s="15">
        <f>IF(C357="","",PROJ&amp;"-"&amp;"SI"&amp;"-"&amp;B357&amp;"-"&amp;TEXT(C357,"0000"))</f>
        <v/>
      </c>
      <c r="B357" s="16" t="n"/>
      <c r="C357" s="16" t="n"/>
      <c r="D357" s="17" t="n"/>
      <c r="E357" s="16" t="n"/>
      <c r="F357" s="16" t="n"/>
      <c r="G357" s="16" t="n"/>
      <c r="H357" s="16" t="n"/>
      <c r="I357" s="16" t="n"/>
      <c r="J357" s="16" t="n"/>
      <c r="K357" s="16" t="n"/>
      <c r="L357" s="16" t="n"/>
      <c r="M357" s="16" t="n"/>
      <c r="N357" s="17" t="n"/>
      <c r="O357" s="16" t="n"/>
      <c r="P357" s="18">
        <f>IF(D357="","",_xlfn.WORKDAY.INTL(D357,TA_SI,WEEKEND,HOL))</f>
        <v/>
      </c>
      <c r="Q357" s="15">
        <f>IF(D357="","",IF(N357="",DATADATE,N357)-D357)</f>
        <v/>
      </c>
      <c r="R357" s="15">
        <f>IF(OR(P357="",N357&lt;&gt;""),"",IF(DATADATE&gt;P357,"OVERDUE",""))</f>
        <v/>
      </c>
      <c r="S357" s="16" t="n"/>
      <c r="T357" s="16" t="n"/>
    </row>
    <row r="358">
      <c r="A358" s="15">
        <f>IF(C358="","",PROJ&amp;"-"&amp;"SI"&amp;"-"&amp;B358&amp;"-"&amp;TEXT(C358,"0000"))</f>
        <v/>
      </c>
      <c r="B358" s="16" t="n"/>
      <c r="C358" s="16" t="n"/>
      <c r="D358" s="17" t="n"/>
      <c r="E358" s="16" t="n"/>
      <c r="F358" s="16" t="n"/>
      <c r="G358" s="16" t="n"/>
      <c r="H358" s="16" t="n"/>
      <c r="I358" s="16" t="n"/>
      <c r="J358" s="16" t="n"/>
      <c r="K358" s="16" t="n"/>
      <c r="L358" s="16" t="n"/>
      <c r="M358" s="16" t="n"/>
      <c r="N358" s="17" t="n"/>
      <c r="O358" s="16" t="n"/>
      <c r="P358" s="18">
        <f>IF(D358="","",_xlfn.WORKDAY.INTL(D358,TA_SI,WEEKEND,HOL))</f>
        <v/>
      </c>
      <c r="Q358" s="15">
        <f>IF(D358="","",IF(N358="",DATADATE,N358)-D358)</f>
        <v/>
      </c>
      <c r="R358" s="15">
        <f>IF(OR(P358="",N358&lt;&gt;""),"",IF(DATADATE&gt;P358,"OVERDUE",""))</f>
        <v/>
      </c>
      <c r="S358" s="16" t="n"/>
      <c r="T358" s="16" t="n"/>
    </row>
    <row r="359">
      <c r="A359" s="15">
        <f>IF(C359="","",PROJ&amp;"-"&amp;"SI"&amp;"-"&amp;B359&amp;"-"&amp;TEXT(C359,"0000"))</f>
        <v/>
      </c>
      <c r="B359" s="16" t="n"/>
      <c r="C359" s="16" t="n"/>
      <c r="D359" s="17" t="n"/>
      <c r="E359" s="16" t="n"/>
      <c r="F359" s="16" t="n"/>
      <c r="G359" s="16" t="n"/>
      <c r="H359" s="16" t="n"/>
      <c r="I359" s="16" t="n"/>
      <c r="J359" s="16" t="n"/>
      <c r="K359" s="16" t="n"/>
      <c r="L359" s="16" t="n"/>
      <c r="M359" s="16" t="n"/>
      <c r="N359" s="17" t="n"/>
      <c r="O359" s="16" t="n"/>
      <c r="P359" s="18">
        <f>IF(D359="","",_xlfn.WORKDAY.INTL(D359,TA_SI,WEEKEND,HOL))</f>
        <v/>
      </c>
      <c r="Q359" s="15">
        <f>IF(D359="","",IF(N359="",DATADATE,N359)-D359)</f>
        <v/>
      </c>
      <c r="R359" s="15">
        <f>IF(OR(P359="",N359&lt;&gt;""),"",IF(DATADATE&gt;P359,"OVERDUE",""))</f>
        <v/>
      </c>
      <c r="S359" s="16" t="n"/>
      <c r="T359" s="16" t="n"/>
    </row>
    <row r="360">
      <c r="A360" s="15">
        <f>IF(C360="","",PROJ&amp;"-"&amp;"SI"&amp;"-"&amp;B360&amp;"-"&amp;TEXT(C360,"0000"))</f>
        <v/>
      </c>
      <c r="B360" s="16" t="n"/>
      <c r="C360" s="16" t="n"/>
      <c r="D360" s="17" t="n"/>
      <c r="E360" s="16" t="n"/>
      <c r="F360" s="16" t="n"/>
      <c r="G360" s="16" t="n"/>
      <c r="H360" s="16" t="n"/>
      <c r="I360" s="16" t="n"/>
      <c r="J360" s="16" t="n"/>
      <c r="K360" s="16" t="n"/>
      <c r="L360" s="16" t="n"/>
      <c r="M360" s="16" t="n"/>
      <c r="N360" s="17" t="n"/>
      <c r="O360" s="16" t="n"/>
      <c r="P360" s="18">
        <f>IF(D360="","",_xlfn.WORKDAY.INTL(D360,TA_SI,WEEKEND,HOL))</f>
        <v/>
      </c>
      <c r="Q360" s="15">
        <f>IF(D360="","",IF(N360="",DATADATE,N360)-D360)</f>
        <v/>
      </c>
      <c r="R360" s="15">
        <f>IF(OR(P360="",N360&lt;&gt;""),"",IF(DATADATE&gt;P360,"OVERDUE",""))</f>
        <v/>
      </c>
      <c r="S360" s="16" t="n"/>
      <c r="T360" s="16" t="n"/>
    </row>
    <row r="361">
      <c r="A361" s="15">
        <f>IF(C361="","",PROJ&amp;"-"&amp;"SI"&amp;"-"&amp;B361&amp;"-"&amp;TEXT(C361,"0000"))</f>
        <v/>
      </c>
      <c r="B361" s="16" t="n"/>
      <c r="C361" s="16" t="n"/>
      <c r="D361" s="17" t="n"/>
      <c r="E361" s="16" t="n"/>
      <c r="F361" s="16" t="n"/>
      <c r="G361" s="16" t="n"/>
      <c r="H361" s="16" t="n"/>
      <c r="I361" s="16" t="n"/>
      <c r="J361" s="16" t="n"/>
      <c r="K361" s="16" t="n"/>
      <c r="L361" s="16" t="n"/>
      <c r="M361" s="16" t="n"/>
      <c r="N361" s="17" t="n"/>
      <c r="O361" s="16" t="n"/>
      <c r="P361" s="18">
        <f>IF(D361="","",_xlfn.WORKDAY.INTL(D361,TA_SI,WEEKEND,HOL))</f>
        <v/>
      </c>
      <c r="Q361" s="15">
        <f>IF(D361="","",IF(N361="",DATADATE,N361)-D361)</f>
        <v/>
      </c>
      <c r="R361" s="15">
        <f>IF(OR(P361="",N361&lt;&gt;""),"",IF(DATADATE&gt;P361,"OVERDUE",""))</f>
        <v/>
      </c>
      <c r="S361" s="16" t="n"/>
      <c r="T361" s="16" t="n"/>
    </row>
    <row r="362">
      <c r="A362" s="15">
        <f>IF(C362="","",PROJ&amp;"-"&amp;"SI"&amp;"-"&amp;B362&amp;"-"&amp;TEXT(C362,"0000"))</f>
        <v/>
      </c>
      <c r="B362" s="16" t="n"/>
      <c r="C362" s="16" t="n"/>
      <c r="D362" s="17" t="n"/>
      <c r="E362" s="16" t="n"/>
      <c r="F362" s="16" t="n"/>
      <c r="G362" s="16" t="n"/>
      <c r="H362" s="16" t="n"/>
      <c r="I362" s="16" t="n"/>
      <c r="J362" s="16" t="n"/>
      <c r="K362" s="16" t="n"/>
      <c r="L362" s="16" t="n"/>
      <c r="M362" s="16" t="n"/>
      <c r="N362" s="17" t="n"/>
      <c r="O362" s="16" t="n"/>
      <c r="P362" s="18">
        <f>IF(D362="","",_xlfn.WORKDAY.INTL(D362,TA_SI,WEEKEND,HOL))</f>
        <v/>
      </c>
      <c r="Q362" s="15">
        <f>IF(D362="","",IF(N362="",DATADATE,N362)-D362)</f>
        <v/>
      </c>
      <c r="R362" s="15">
        <f>IF(OR(P362="",N362&lt;&gt;""),"",IF(DATADATE&gt;P362,"OVERDUE",""))</f>
        <v/>
      </c>
      <c r="S362" s="16" t="n"/>
      <c r="T362" s="16" t="n"/>
    </row>
    <row r="363">
      <c r="A363" s="15">
        <f>IF(C363="","",PROJ&amp;"-"&amp;"SI"&amp;"-"&amp;B363&amp;"-"&amp;TEXT(C363,"0000"))</f>
        <v/>
      </c>
      <c r="B363" s="16" t="n"/>
      <c r="C363" s="16" t="n"/>
      <c r="D363" s="17" t="n"/>
      <c r="E363" s="16" t="n"/>
      <c r="F363" s="16" t="n"/>
      <c r="G363" s="16" t="n"/>
      <c r="H363" s="16" t="n"/>
      <c r="I363" s="16" t="n"/>
      <c r="J363" s="16" t="n"/>
      <c r="K363" s="16" t="n"/>
      <c r="L363" s="16" t="n"/>
      <c r="M363" s="16" t="n"/>
      <c r="N363" s="17" t="n"/>
      <c r="O363" s="16" t="n"/>
      <c r="P363" s="18">
        <f>IF(D363="","",_xlfn.WORKDAY.INTL(D363,TA_SI,WEEKEND,HOL))</f>
        <v/>
      </c>
      <c r="Q363" s="15">
        <f>IF(D363="","",IF(N363="",DATADATE,N363)-D363)</f>
        <v/>
      </c>
      <c r="R363" s="15">
        <f>IF(OR(P363="",N363&lt;&gt;""),"",IF(DATADATE&gt;P363,"OVERDUE",""))</f>
        <v/>
      </c>
      <c r="S363" s="16" t="n"/>
      <c r="T363" s="16" t="n"/>
    </row>
    <row r="364">
      <c r="A364" s="15">
        <f>IF(C364="","",PROJ&amp;"-"&amp;"SI"&amp;"-"&amp;B364&amp;"-"&amp;TEXT(C364,"0000"))</f>
        <v/>
      </c>
      <c r="B364" s="16" t="n"/>
      <c r="C364" s="16" t="n"/>
      <c r="D364" s="17" t="n"/>
      <c r="E364" s="16" t="n"/>
      <c r="F364" s="16" t="n"/>
      <c r="G364" s="16" t="n"/>
      <c r="H364" s="16" t="n"/>
      <c r="I364" s="16" t="n"/>
      <c r="J364" s="16" t="n"/>
      <c r="K364" s="16" t="n"/>
      <c r="L364" s="16" t="n"/>
      <c r="M364" s="16" t="n"/>
      <c r="N364" s="17" t="n"/>
      <c r="O364" s="16" t="n"/>
      <c r="P364" s="18">
        <f>IF(D364="","",_xlfn.WORKDAY.INTL(D364,TA_SI,WEEKEND,HOL))</f>
        <v/>
      </c>
      <c r="Q364" s="15">
        <f>IF(D364="","",IF(N364="",DATADATE,N364)-D364)</f>
        <v/>
      </c>
      <c r="R364" s="15">
        <f>IF(OR(P364="",N364&lt;&gt;""),"",IF(DATADATE&gt;P364,"OVERDUE",""))</f>
        <v/>
      </c>
      <c r="S364" s="16" t="n"/>
      <c r="T364" s="16" t="n"/>
    </row>
    <row r="365">
      <c r="A365" s="15">
        <f>IF(C365="","",PROJ&amp;"-"&amp;"SI"&amp;"-"&amp;B365&amp;"-"&amp;TEXT(C365,"0000"))</f>
        <v/>
      </c>
      <c r="B365" s="16" t="n"/>
      <c r="C365" s="16" t="n"/>
      <c r="D365" s="17" t="n"/>
      <c r="E365" s="16" t="n"/>
      <c r="F365" s="16" t="n"/>
      <c r="G365" s="16" t="n"/>
      <c r="H365" s="16" t="n"/>
      <c r="I365" s="16" t="n"/>
      <c r="J365" s="16" t="n"/>
      <c r="K365" s="16" t="n"/>
      <c r="L365" s="16" t="n"/>
      <c r="M365" s="16" t="n"/>
      <c r="N365" s="17" t="n"/>
      <c r="O365" s="16" t="n"/>
      <c r="P365" s="18">
        <f>IF(D365="","",_xlfn.WORKDAY.INTL(D365,TA_SI,WEEKEND,HOL))</f>
        <v/>
      </c>
      <c r="Q365" s="15">
        <f>IF(D365="","",IF(N365="",DATADATE,N365)-D365)</f>
        <v/>
      </c>
      <c r="R365" s="15">
        <f>IF(OR(P365="",N365&lt;&gt;""),"",IF(DATADATE&gt;P365,"OVERDUE",""))</f>
        <v/>
      </c>
      <c r="S365" s="16" t="n"/>
      <c r="T365" s="16" t="n"/>
    </row>
    <row r="366">
      <c r="A366" s="15">
        <f>IF(C366="","",PROJ&amp;"-"&amp;"SI"&amp;"-"&amp;B366&amp;"-"&amp;TEXT(C366,"0000"))</f>
        <v/>
      </c>
      <c r="B366" s="16" t="n"/>
      <c r="C366" s="16" t="n"/>
      <c r="D366" s="17" t="n"/>
      <c r="E366" s="16" t="n"/>
      <c r="F366" s="16" t="n"/>
      <c r="G366" s="16" t="n"/>
      <c r="H366" s="16" t="n"/>
      <c r="I366" s="16" t="n"/>
      <c r="J366" s="16" t="n"/>
      <c r="K366" s="16" t="n"/>
      <c r="L366" s="16" t="n"/>
      <c r="M366" s="16" t="n"/>
      <c r="N366" s="17" t="n"/>
      <c r="O366" s="16" t="n"/>
      <c r="P366" s="18">
        <f>IF(D366="","",_xlfn.WORKDAY.INTL(D366,TA_SI,WEEKEND,HOL))</f>
        <v/>
      </c>
      <c r="Q366" s="15">
        <f>IF(D366="","",IF(N366="",DATADATE,N366)-D366)</f>
        <v/>
      </c>
      <c r="R366" s="15">
        <f>IF(OR(P366="",N366&lt;&gt;""),"",IF(DATADATE&gt;P366,"OVERDUE",""))</f>
        <v/>
      </c>
      <c r="S366" s="16" t="n"/>
      <c r="T366" s="16" t="n"/>
    </row>
    <row r="367">
      <c r="A367" s="15">
        <f>IF(C367="","",PROJ&amp;"-"&amp;"SI"&amp;"-"&amp;B367&amp;"-"&amp;TEXT(C367,"0000"))</f>
        <v/>
      </c>
      <c r="B367" s="16" t="n"/>
      <c r="C367" s="16" t="n"/>
      <c r="D367" s="17" t="n"/>
      <c r="E367" s="16" t="n"/>
      <c r="F367" s="16" t="n"/>
      <c r="G367" s="16" t="n"/>
      <c r="H367" s="16" t="n"/>
      <c r="I367" s="16" t="n"/>
      <c r="J367" s="16" t="n"/>
      <c r="K367" s="16" t="n"/>
      <c r="L367" s="16" t="n"/>
      <c r="M367" s="16" t="n"/>
      <c r="N367" s="17" t="n"/>
      <c r="O367" s="16" t="n"/>
      <c r="P367" s="18">
        <f>IF(D367="","",_xlfn.WORKDAY.INTL(D367,TA_SI,WEEKEND,HOL))</f>
        <v/>
      </c>
      <c r="Q367" s="15">
        <f>IF(D367="","",IF(N367="",DATADATE,N367)-D367)</f>
        <v/>
      </c>
      <c r="R367" s="15">
        <f>IF(OR(P367="",N367&lt;&gt;""),"",IF(DATADATE&gt;P367,"OVERDUE",""))</f>
        <v/>
      </c>
      <c r="S367" s="16" t="n"/>
      <c r="T367" s="16" t="n"/>
    </row>
    <row r="368">
      <c r="A368" s="15">
        <f>IF(C368="","",PROJ&amp;"-"&amp;"SI"&amp;"-"&amp;B368&amp;"-"&amp;TEXT(C368,"0000"))</f>
        <v/>
      </c>
      <c r="B368" s="16" t="n"/>
      <c r="C368" s="16" t="n"/>
      <c r="D368" s="17" t="n"/>
      <c r="E368" s="16" t="n"/>
      <c r="F368" s="16" t="n"/>
      <c r="G368" s="16" t="n"/>
      <c r="H368" s="16" t="n"/>
      <c r="I368" s="16" t="n"/>
      <c r="J368" s="16" t="n"/>
      <c r="K368" s="16" t="n"/>
      <c r="L368" s="16" t="n"/>
      <c r="M368" s="16" t="n"/>
      <c r="N368" s="17" t="n"/>
      <c r="O368" s="16" t="n"/>
      <c r="P368" s="18">
        <f>IF(D368="","",_xlfn.WORKDAY.INTL(D368,TA_SI,WEEKEND,HOL))</f>
        <v/>
      </c>
      <c r="Q368" s="15">
        <f>IF(D368="","",IF(N368="",DATADATE,N368)-D368)</f>
        <v/>
      </c>
      <c r="R368" s="15">
        <f>IF(OR(P368="",N368&lt;&gt;""),"",IF(DATADATE&gt;P368,"OVERDUE",""))</f>
        <v/>
      </c>
      <c r="S368" s="16" t="n"/>
      <c r="T368" s="16" t="n"/>
    </row>
    <row r="369">
      <c r="A369" s="15">
        <f>IF(C369="","",PROJ&amp;"-"&amp;"SI"&amp;"-"&amp;B369&amp;"-"&amp;TEXT(C369,"0000"))</f>
        <v/>
      </c>
      <c r="B369" s="16" t="n"/>
      <c r="C369" s="16" t="n"/>
      <c r="D369" s="17" t="n"/>
      <c r="E369" s="16" t="n"/>
      <c r="F369" s="16" t="n"/>
      <c r="G369" s="16" t="n"/>
      <c r="H369" s="16" t="n"/>
      <c r="I369" s="16" t="n"/>
      <c r="J369" s="16" t="n"/>
      <c r="K369" s="16" t="n"/>
      <c r="L369" s="16" t="n"/>
      <c r="M369" s="16" t="n"/>
      <c r="N369" s="17" t="n"/>
      <c r="O369" s="16" t="n"/>
      <c r="P369" s="18">
        <f>IF(D369="","",_xlfn.WORKDAY.INTL(D369,TA_SI,WEEKEND,HOL))</f>
        <v/>
      </c>
      <c r="Q369" s="15">
        <f>IF(D369="","",IF(N369="",DATADATE,N369)-D369)</f>
        <v/>
      </c>
      <c r="R369" s="15">
        <f>IF(OR(P369="",N369&lt;&gt;""),"",IF(DATADATE&gt;P369,"OVERDUE",""))</f>
        <v/>
      </c>
      <c r="S369" s="16" t="n"/>
      <c r="T369" s="16" t="n"/>
    </row>
    <row r="370">
      <c r="A370" s="15">
        <f>IF(C370="","",PROJ&amp;"-"&amp;"SI"&amp;"-"&amp;B370&amp;"-"&amp;TEXT(C370,"0000"))</f>
        <v/>
      </c>
      <c r="B370" s="16" t="n"/>
      <c r="C370" s="16" t="n"/>
      <c r="D370" s="17" t="n"/>
      <c r="E370" s="16" t="n"/>
      <c r="F370" s="16" t="n"/>
      <c r="G370" s="16" t="n"/>
      <c r="H370" s="16" t="n"/>
      <c r="I370" s="16" t="n"/>
      <c r="J370" s="16" t="n"/>
      <c r="K370" s="16" t="n"/>
      <c r="L370" s="16" t="n"/>
      <c r="M370" s="16" t="n"/>
      <c r="N370" s="17" t="n"/>
      <c r="O370" s="16" t="n"/>
      <c r="P370" s="18">
        <f>IF(D370="","",_xlfn.WORKDAY.INTL(D370,TA_SI,WEEKEND,HOL))</f>
        <v/>
      </c>
      <c r="Q370" s="15">
        <f>IF(D370="","",IF(N370="",DATADATE,N370)-D370)</f>
        <v/>
      </c>
      <c r="R370" s="15">
        <f>IF(OR(P370="",N370&lt;&gt;""),"",IF(DATADATE&gt;P370,"OVERDUE",""))</f>
        <v/>
      </c>
      <c r="S370" s="16" t="n"/>
      <c r="T370" s="16" t="n"/>
    </row>
    <row r="371">
      <c r="A371" s="15">
        <f>IF(C371="","",PROJ&amp;"-"&amp;"SI"&amp;"-"&amp;B371&amp;"-"&amp;TEXT(C371,"0000"))</f>
        <v/>
      </c>
      <c r="B371" s="16" t="n"/>
      <c r="C371" s="16" t="n"/>
      <c r="D371" s="17" t="n"/>
      <c r="E371" s="16" t="n"/>
      <c r="F371" s="16" t="n"/>
      <c r="G371" s="16" t="n"/>
      <c r="H371" s="16" t="n"/>
      <c r="I371" s="16" t="n"/>
      <c r="J371" s="16" t="n"/>
      <c r="K371" s="16" t="n"/>
      <c r="L371" s="16" t="n"/>
      <c r="M371" s="16" t="n"/>
      <c r="N371" s="17" t="n"/>
      <c r="O371" s="16" t="n"/>
      <c r="P371" s="18">
        <f>IF(D371="","",_xlfn.WORKDAY.INTL(D371,TA_SI,WEEKEND,HOL))</f>
        <v/>
      </c>
      <c r="Q371" s="15">
        <f>IF(D371="","",IF(N371="",DATADATE,N371)-D371)</f>
        <v/>
      </c>
      <c r="R371" s="15">
        <f>IF(OR(P371="",N371&lt;&gt;""),"",IF(DATADATE&gt;P371,"OVERDUE",""))</f>
        <v/>
      </c>
      <c r="S371" s="16" t="n"/>
      <c r="T371" s="16" t="n"/>
    </row>
    <row r="372">
      <c r="A372" s="15">
        <f>IF(C372="","",PROJ&amp;"-"&amp;"SI"&amp;"-"&amp;B372&amp;"-"&amp;TEXT(C372,"0000"))</f>
        <v/>
      </c>
      <c r="B372" s="16" t="n"/>
      <c r="C372" s="16" t="n"/>
      <c r="D372" s="17" t="n"/>
      <c r="E372" s="16" t="n"/>
      <c r="F372" s="16" t="n"/>
      <c r="G372" s="16" t="n"/>
      <c r="H372" s="16" t="n"/>
      <c r="I372" s="16" t="n"/>
      <c r="J372" s="16" t="n"/>
      <c r="K372" s="16" t="n"/>
      <c r="L372" s="16" t="n"/>
      <c r="M372" s="16" t="n"/>
      <c r="N372" s="17" t="n"/>
      <c r="O372" s="16" t="n"/>
      <c r="P372" s="18">
        <f>IF(D372="","",_xlfn.WORKDAY.INTL(D372,TA_SI,WEEKEND,HOL))</f>
        <v/>
      </c>
      <c r="Q372" s="15">
        <f>IF(D372="","",IF(N372="",DATADATE,N372)-D372)</f>
        <v/>
      </c>
      <c r="R372" s="15">
        <f>IF(OR(P372="",N372&lt;&gt;""),"",IF(DATADATE&gt;P372,"OVERDUE",""))</f>
        <v/>
      </c>
      <c r="S372" s="16" t="n"/>
      <c r="T372" s="16" t="n"/>
    </row>
    <row r="373">
      <c r="A373" s="15">
        <f>IF(C373="","",PROJ&amp;"-"&amp;"SI"&amp;"-"&amp;B373&amp;"-"&amp;TEXT(C373,"0000"))</f>
        <v/>
      </c>
      <c r="B373" s="16" t="n"/>
      <c r="C373" s="16" t="n"/>
      <c r="D373" s="17" t="n"/>
      <c r="E373" s="16" t="n"/>
      <c r="F373" s="16" t="n"/>
      <c r="G373" s="16" t="n"/>
      <c r="H373" s="16" t="n"/>
      <c r="I373" s="16" t="n"/>
      <c r="J373" s="16" t="n"/>
      <c r="K373" s="16" t="n"/>
      <c r="L373" s="16" t="n"/>
      <c r="M373" s="16" t="n"/>
      <c r="N373" s="17" t="n"/>
      <c r="O373" s="16" t="n"/>
      <c r="P373" s="18">
        <f>IF(D373="","",_xlfn.WORKDAY.INTL(D373,TA_SI,WEEKEND,HOL))</f>
        <v/>
      </c>
      <c r="Q373" s="15">
        <f>IF(D373="","",IF(N373="",DATADATE,N373)-D373)</f>
        <v/>
      </c>
      <c r="R373" s="15">
        <f>IF(OR(P373="",N373&lt;&gt;""),"",IF(DATADATE&gt;P373,"OVERDUE",""))</f>
        <v/>
      </c>
      <c r="S373" s="16" t="n"/>
      <c r="T373" s="16" t="n"/>
    </row>
    <row r="374">
      <c r="A374" s="15">
        <f>IF(C374="","",PROJ&amp;"-"&amp;"SI"&amp;"-"&amp;B374&amp;"-"&amp;TEXT(C374,"0000"))</f>
        <v/>
      </c>
      <c r="B374" s="16" t="n"/>
      <c r="C374" s="16" t="n"/>
      <c r="D374" s="17" t="n"/>
      <c r="E374" s="16" t="n"/>
      <c r="F374" s="16" t="n"/>
      <c r="G374" s="16" t="n"/>
      <c r="H374" s="16" t="n"/>
      <c r="I374" s="16" t="n"/>
      <c r="J374" s="16" t="n"/>
      <c r="K374" s="16" t="n"/>
      <c r="L374" s="16" t="n"/>
      <c r="M374" s="16" t="n"/>
      <c r="N374" s="17" t="n"/>
      <c r="O374" s="16" t="n"/>
      <c r="P374" s="18">
        <f>IF(D374="","",_xlfn.WORKDAY.INTL(D374,TA_SI,WEEKEND,HOL))</f>
        <v/>
      </c>
      <c r="Q374" s="15">
        <f>IF(D374="","",IF(N374="",DATADATE,N374)-D374)</f>
        <v/>
      </c>
      <c r="R374" s="15">
        <f>IF(OR(P374="",N374&lt;&gt;""),"",IF(DATADATE&gt;P374,"OVERDUE",""))</f>
        <v/>
      </c>
      <c r="S374" s="16" t="n"/>
      <c r="T374" s="16" t="n"/>
    </row>
    <row r="375">
      <c r="A375" s="15">
        <f>IF(C375="","",PROJ&amp;"-"&amp;"SI"&amp;"-"&amp;B375&amp;"-"&amp;TEXT(C375,"0000"))</f>
        <v/>
      </c>
      <c r="B375" s="16" t="n"/>
      <c r="C375" s="16" t="n"/>
      <c r="D375" s="17" t="n"/>
      <c r="E375" s="16" t="n"/>
      <c r="F375" s="16" t="n"/>
      <c r="G375" s="16" t="n"/>
      <c r="H375" s="16" t="n"/>
      <c r="I375" s="16" t="n"/>
      <c r="J375" s="16" t="n"/>
      <c r="K375" s="16" t="n"/>
      <c r="L375" s="16" t="n"/>
      <c r="M375" s="16" t="n"/>
      <c r="N375" s="17" t="n"/>
      <c r="O375" s="16" t="n"/>
      <c r="P375" s="18">
        <f>IF(D375="","",_xlfn.WORKDAY.INTL(D375,TA_SI,WEEKEND,HOL))</f>
        <v/>
      </c>
      <c r="Q375" s="15">
        <f>IF(D375="","",IF(N375="",DATADATE,N375)-D375)</f>
        <v/>
      </c>
      <c r="R375" s="15">
        <f>IF(OR(P375="",N375&lt;&gt;""),"",IF(DATADATE&gt;P375,"OVERDUE",""))</f>
        <v/>
      </c>
      <c r="S375" s="16" t="n"/>
      <c r="T375" s="16" t="n"/>
    </row>
    <row r="376">
      <c r="A376" s="15">
        <f>IF(C376="","",PROJ&amp;"-"&amp;"SI"&amp;"-"&amp;B376&amp;"-"&amp;TEXT(C376,"0000"))</f>
        <v/>
      </c>
      <c r="B376" s="16" t="n"/>
      <c r="C376" s="16" t="n"/>
      <c r="D376" s="17" t="n"/>
      <c r="E376" s="16" t="n"/>
      <c r="F376" s="16" t="n"/>
      <c r="G376" s="16" t="n"/>
      <c r="H376" s="16" t="n"/>
      <c r="I376" s="16" t="n"/>
      <c r="J376" s="16" t="n"/>
      <c r="K376" s="16" t="n"/>
      <c r="L376" s="16" t="n"/>
      <c r="M376" s="16" t="n"/>
      <c r="N376" s="17" t="n"/>
      <c r="O376" s="16" t="n"/>
      <c r="P376" s="18">
        <f>IF(D376="","",_xlfn.WORKDAY.INTL(D376,TA_SI,WEEKEND,HOL))</f>
        <v/>
      </c>
      <c r="Q376" s="15">
        <f>IF(D376="","",IF(N376="",DATADATE,N376)-D376)</f>
        <v/>
      </c>
      <c r="R376" s="15">
        <f>IF(OR(P376="",N376&lt;&gt;""),"",IF(DATADATE&gt;P376,"OVERDUE",""))</f>
        <v/>
      </c>
      <c r="S376" s="16" t="n"/>
      <c r="T376" s="16" t="n"/>
    </row>
    <row r="377">
      <c r="A377" s="15">
        <f>IF(C377="","",PROJ&amp;"-"&amp;"SI"&amp;"-"&amp;B377&amp;"-"&amp;TEXT(C377,"0000"))</f>
        <v/>
      </c>
      <c r="B377" s="16" t="n"/>
      <c r="C377" s="16" t="n"/>
      <c r="D377" s="17" t="n"/>
      <c r="E377" s="16" t="n"/>
      <c r="F377" s="16" t="n"/>
      <c r="G377" s="16" t="n"/>
      <c r="H377" s="16" t="n"/>
      <c r="I377" s="16" t="n"/>
      <c r="J377" s="16" t="n"/>
      <c r="K377" s="16" t="n"/>
      <c r="L377" s="16" t="n"/>
      <c r="M377" s="16" t="n"/>
      <c r="N377" s="17" t="n"/>
      <c r="O377" s="16" t="n"/>
      <c r="P377" s="18">
        <f>IF(D377="","",_xlfn.WORKDAY.INTL(D377,TA_SI,WEEKEND,HOL))</f>
        <v/>
      </c>
      <c r="Q377" s="15">
        <f>IF(D377="","",IF(N377="",DATADATE,N377)-D377)</f>
        <v/>
      </c>
      <c r="R377" s="15">
        <f>IF(OR(P377="",N377&lt;&gt;""),"",IF(DATADATE&gt;P377,"OVERDUE",""))</f>
        <v/>
      </c>
      <c r="S377" s="16" t="n"/>
      <c r="T377" s="16" t="n"/>
    </row>
    <row r="378">
      <c r="A378" s="15">
        <f>IF(C378="","",PROJ&amp;"-"&amp;"SI"&amp;"-"&amp;B378&amp;"-"&amp;TEXT(C378,"0000"))</f>
        <v/>
      </c>
      <c r="B378" s="16" t="n"/>
      <c r="C378" s="16" t="n"/>
      <c r="D378" s="17" t="n"/>
      <c r="E378" s="16" t="n"/>
      <c r="F378" s="16" t="n"/>
      <c r="G378" s="16" t="n"/>
      <c r="H378" s="16" t="n"/>
      <c r="I378" s="16" t="n"/>
      <c r="J378" s="16" t="n"/>
      <c r="K378" s="16" t="n"/>
      <c r="L378" s="16" t="n"/>
      <c r="M378" s="16" t="n"/>
      <c r="N378" s="17" t="n"/>
      <c r="O378" s="16" t="n"/>
      <c r="P378" s="18">
        <f>IF(D378="","",_xlfn.WORKDAY.INTL(D378,TA_SI,WEEKEND,HOL))</f>
        <v/>
      </c>
      <c r="Q378" s="15">
        <f>IF(D378="","",IF(N378="",DATADATE,N378)-D378)</f>
        <v/>
      </c>
      <c r="R378" s="15">
        <f>IF(OR(P378="",N378&lt;&gt;""),"",IF(DATADATE&gt;P378,"OVERDUE",""))</f>
        <v/>
      </c>
      <c r="S378" s="16" t="n"/>
      <c r="T378" s="16" t="n"/>
    </row>
    <row r="379">
      <c r="A379" s="15">
        <f>IF(C379="","",PROJ&amp;"-"&amp;"SI"&amp;"-"&amp;B379&amp;"-"&amp;TEXT(C379,"0000"))</f>
        <v/>
      </c>
      <c r="B379" s="16" t="n"/>
      <c r="C379" s="16" t="n"/>
      <c r="D379" s="17" t="n"/>
      <c r="E379" s="16" t="n"/>
      <c r="F379" s="16" t="n"/>
      <c r="G379" s="16" t="n"/>
      <c r="H379" s="16" t="n"/>
      <c r="I379" s="16" t="n"/>
      <c r="J379" s="16" t="n"/>
      <c r="K379" s="16" t="n"/>
      <c r="L379" s="16" t="n"/>
      <c r="M379" s="16" t="n"/>
      <c r="N379" s="17" t="n"/>
      <c r="O379" s="16" t="n"/>
      <c r="P379" s="18">
        <f>IF(D379="","",_xlfn.WORKDAY.INTL(D379,TA_SI,WEEKEND,HOL))</f>
        <v/>
      </c>
      <c r="Q379" s="15">
        <f>IF(D379="","",IF(N379="",DATADATE,N379)-D379)</f>
        <v/>
      </c>
      <c r="R379" s="15">
        <f>IF(OR(P379="",N379&lt;&gt;""),"",IF(DATADATE&gt;P379,"OVERDUE",""))</f>
        <v/>
      </c>
      <c r="S379" s="16" t="n"/>
      <c r="T379" s="16" t="n"/>
    </row>
    <row r="380">
      <c r="A380" s="15">
        <f>IF(C380="","",PROJ&amp;"-"&amp;"SI"&amp;"-"&amp;B380&amp;"-"&amp;TEXT(C380,"0000"))</f>
        <v/>
      </c>
      <c r="B380" s="16" t="n"/>
      <c r="C380" s="16" t="n"/>
      <c r="D380" s="17" t="n"/>
      <c r="E380" s="16" t="n"/>
      <c r="F380" s="16" t="n"/>
      <c r="G380" s="16" t="n"/>
      <c r="H380" s="16" t="n"/>
      <c r="I380" s="16" t="n"/>
      <c r="J380" s="16" t="n"/>
      <c r="K380" s="16" t="n"/>
      <c r="L380" s="16" t="n"/>
      <c r="M380" s="16" t="n"/>
      <c r="N380" s="17" t="n"/>
      <c r="O380" s="16" t="n"/>
      <c r="P380" s="18">
        <f>IF(D380="","",_xlfn.WORKDAY.INTL(D380,TA_SI,WEEKEND,HOL))</f>
        <v/>
      </c>
      <c r="Q380" s="15">
        <f>IF(D380="","",IF(N380="",DATADATE,N380)-D380)</f>
        <v/>
      </c>
      <c r="R380" s="15">
        <f>IF(OR(P380="",N380&lt;&gt;""),"",IF(DATADATE&gt;P380,"OVERDUE",""))</f>
        <v/>
      </c>
      <c r="S380" s="16" t="n"/>
      <c r="T380" s="16" t="n"/>
    </row>
    <row r="381">
      <c r="A381" s="15">
        <f>IF(C381="","",PROJ&amp;"-"&amp;"SI"&amp;"-"&amp;B381&amp;"-"&amp;TEXT(C381,"0000"))</f>
        <v/>
      </c>
      <c r="B381" s="16" t="n"/>
      <c r="C381" s="16" t="n"/>
      <c r="D381" s="17" t="n"/>
      <c r="E381" s="16" t="n"/>
      <c r="F381" s="16" t="n"/>
      <c r="G381" s="16" t="n"/>
      <c r="H381" s="16" t="n"/>
      <c r="I381" s="16" t="n"/>
      <c r="J381" s="16" t="n"/>
      <c r="K381" s="16" t="n"/>
      <c r="L381" s="16" t="n"/>
      <c r="M381" s="16" t="n"/>
      <c r="N381" s="17" t="n"/>
      <c r="O381" s="16" t="n"/>
      <c r="P381" s="18">
        <f>IF(D381="","",_xlfn.WORKDAY.INTL(D381,TA_SI,WEEKEND,HOL))</f>
        <v/>
      </c>
      <c r="Q381" s="15">
        <f>IF(D381="","",IF(N381="",DATADATE,N381)-D381)</f>
        <v/>
      </c>
      <c r="R381" s="15">
        <f>IF(OR(P381="",N381&lt;&gt;""),"",IF(DATADATE&gt;P381,"OVERDUE",""))</f>
        <v/>
      </c>
      <c r="S381" s="16" t="n"/>
      <c r="T381" s="16" t="n"/>
    </row>
    <row r="382">
      <c r="A382" s="15">
        <f>IF(C382="","",PROJ&amp;"-"&amp;"SI"&amp;"-"&amp;B382&amp;"-"&amp;TEXT(C382,"0000"))</f>
        <v/>
      </c>
      <c r="B382" s="16" t="n"/>
      <c r="C382" s="16" t="n"/>
      <c r="D382" s="17" t="n"/>
      <c r="E382" s="16" t="n"/>
      <c r="F382" s="16" t="n"/>
      <c r="G382" s="16" t="n"/>
      <c r="H382" s="16" t="n"/>
      <c r="I382" s="16" t="n"/>
      <c r="J382" s="16" t="n"/>
      <c r="K382" s="16" t="n"/>
      <c r="L382" s="16" t="n"/>
      <c r="M382" s="16" t="n"/>
      <c r="N382" s="17" t="n"/>
      <c r="O382" s="16" t="n"/>
      <c r="P382" s="18">
        <f>IF(D382="","",_xlfn.WORKDAY.INTL(D382,TA_SI,WEEKEND,HOL))</f>
        <v/>
      </c>
      <c r="Q382" s="15">
        <f>IF(D382="","",IF(N382="",DATADATE,N382)-D382)</f>
        <v/>
      </c>
      <c r="R382" s="15">
        <f>IF(OR(P382="",N382&lt;&gt;""),"",IF(DATADATE&gt;P382,"OVERDUE",""))</f>
        <v/>
      </c>
      <c r="S382" s="16" t="n"/>
      <c r="T382" s="16" t="n"/>
    </row>
    <row r="383">
      <c r="A383" s="15">
        <f>IF(C383="","",PROJ&amp;"-"&amp;"SI"&amp;"-"&amp;B383&amp;"-"&amp;TEXT(C383,"0000"))</f>
        <v/>
      </c>
      <c r="B383" s="16" t="n"/>
      <c r="C383" s="16" t="n"/>
      <c r="D383" s="17" t="n"/>
      <c r="E383" s="16" t="n"/>
      <c r="F383" s="16" t="n"/>
      <c r="G383" s="16" t="n"/>
      <c r="H383" s="16" t="n"/>
      <c r="I383" s="16" t="n"/>
      <c r="J383" s="16" t="n"/>
      <c r="K383" s="16" t="n"/>
      <c r="L383" s="16" t="n"/>
      <c r="M383" s="16" t="n"/>
      <c r="N383" s="17" t="n"/>
      <c r="O383" s="16" t="n"/>
      <c r="P383" s="18">
        <f>IF(D383="","",_xlfn.WORKDAY.INTL(D383,TA_SI,WEEKEND,HOL))</f>
        <v/>
      </c>
      <c r="Q383" s="15">
        <f>IF(D383="","",IF(N383="",DATADATE,N383)-D383)</f>
        <v/>
      </c>
      <c r="R383" s="15">
        <f>IF(OR(P383="",N383&lt;&gt;""),"",IF(DATADATE&gt;P383,"OVERDUE",""))</f>
        <v/>
      </c>
      <c r="S383" s="16" t="n"/>
      <c r="T383" s="16" t="n"/>
    </row>
    <row r="384">
      <c r="A384" s="15">
        <f>IF(C384="","",PROJ&amp;"-"&amp;"SI"&amp;"-"&amp;B384&amp;"-"&amp;TEXT(C384,"0000"))</f>
        <v/>
      </c>
      <c r="B384" s="16" t="n"/>
      <c r="C384" s="16" t="n"/>
      <c r="D384" s="17" t="n"/>
      <c r="E384" s="16" t="n"/>
      <c r="F384" s="16" t="n"/>
      <c r="G384" s="16" t="n"/>
      <c r="H384" s="16" t="n"/>
      <c r="I384" s="16" t="n"/>
      <c r="J384" s="16" t="n"/>
      <c r="K384" s="16" t="n"/>
      <c r="L384" s="16" t="n"/>
      <c r="M384" s="16" t="n"/>
      <c r="N384" s="17" t="n"/>
      <c r="O384" s="16" t="n"/>
      <c r="P384" s="18">
        <f>IF(D384="","",_xlfn.WORKDAY.INTL(D384,TA_SI,WEEKEND,HOL))</f>
        <v/>
      </c>
      <c r="Q384" s="15">
        <f>IF(D384="","",IF(N384="",DATADATE,N384)-D384)</f>
        <v/>
      </c>
      <c r="R384" s="15">
        <f>IF(OR(P384="",N384&lt;&gt;""),"",IF(DATADATE&gt;P384,"OVERDUE",""))</f>
        <v/>
      </c>
      <c r="S384" s="16" t="n"/>
      <c r="T384" s="16" t="n"/>
    </row>
    <row r="385">
      <c r="A385" s="15">
        <f>IF(C385="","",PROJ&amp;"-"&amp;"SI"&amp;"-"&amp;B385&amp;"-"&amp;TEXT(C385,"0000"))</f>
        <v/>
      </c>
      <c r="B385" s="16" t="n"/>
      <c r="C385" s="16" t="n"/>
      <c r="D385" s="17" t="n"/>
      <c r="E385" s="16" t="n"/>
      <c r="F385" s="16" t="n"/>
      <c r="G385" s="16" t="n"/>
      <c r="H385" s="16" t="n"/>
      <c r="I385" s="16" t="n"/>
      <c r="J385" s="16" t="n"/>
      <c r="K385" s="16" t="n"/>
      <c r="L385" s="16" t="n"/>
      <c r="M385" s="16" t="n"/>
      <c r="N385" s="17" t="n"/>
      <c r="O385" s="16" t="n"/>
      <c r="P385" s="18">
        <f>IF(D385="","",_xlfn.WORKDAY.INTL(D385,TA_SI,WEEKEND,HOL))</f>
        <v/>
      </c>
      <c r="Q385" s="15">
        <f>IF(D385="","",IF(N385="",DATADATE,N385)-D385)</f>
        <v/>
      </c>
      <c r="R385" s="15">
        <f>IF(OR(P385="",N385&lt;&gt;""),"",IF(DATADATE&gt;P385,"OVERDUE",""))</f>
        <v/>
      </c>
      <c r="S385" s="16" t="n"/>
      <c r="T385" s="16" t="n"/>
    </row>
    <row r="386">
      <c r="A386" s="15">
        <f>IF(C386="","",PROJ&amp;"-"&amp;"SI"&amp;"-"&amp;B386&amp;"-"&amp;TEXT(C386,"0000"))</f>
        <v/>
      </c>
      <c r="B386" s="16" t="n"/>
      <c r="C386" s="16" t="n"/>
      <c r="D386" s="17" t="n"/>
      <c r="E386" s="16" t="n"/>
      <c r="F386" s="16" t="n"/>
      <c r="G386" s="16" t="n"/>
      <c r="H386" s="16" t="n"/>
      <c r="I386" s="16" t="n"/>
      <c r="J386" s="16" t="n"/>
      <c r="K386" s="16" t="n"/>
      <c r="L386" s="16" t="n"/>
      <c r="M386" s="16" t="n"/>
      <c r="N386" s="17" t="n"/>
      <c r="O386" s="16" t="n"/>
      <c r="P386" s="18">
        <f>IF(D386="","",_xlfn.WORKDAY.INTL(D386,TA_SI,WEEKEND,HOL))</f>
        <v/>
      </c>
      <c r="Q386" s="15">
        <f>IF(D386="","",IF(N386="",DATADATE,N386)-D386)</f>
        <v/>
      </c>
      <c r="R386" s="15">
        <f>IF(OR(P386="",N386&lt;&gt;""),"",IF(DATADATE&gt;P386,"OVERDUE",""))</f>
        <v/>
      </c>
      <c r="S386" s="16" t="n"/>
      <c r="T386" s="16" t="n"/>
    </row>
    <row r="387">
      <c r="A387" s="15">
        <f>IF(C387="","",PROJ&amp;"-"&amp;"SI"&amp;"-"&amp;B387&amp;"-"&amp;TEXT(C387,"0000"))</f>
        <v/>
      </c>
      <c r="B387" s="16" t="n"/>
      <c r="C387" s="16" t="n"/>
      <c r="D387" s="17" t="n"/>
      <c r="E387" s="16" t="n"/>
      <c r="F387" s="16" t="n"/>
      <c r="G387" s="16" t="n"/>
      <c r="H387" s="16" t="n"/>
      <c r="I387" s="16" t="n"/>
      <c r="J387" s="16" t="n"/>
      <c r="K387" s="16" t="n"/>
      <c r="L387" s="16" t="n"/>
      <c r="M387" s="16" t="n"/>
      <c r="N387" s="17" t="n"/>
      <c r="O387" s="16" t="n"/>
      <c r="P387" s="18">
        <f>IF(D387="","",_xlfn.WORKDAY.INTL(D387,TA_SI,WEEKEND,HOL))</f>
        <v/>
      </c>
      <c r="Q387" s="15">
        <f>IF(D387="","",IF(N387="",DATADATE,N387)-D387)</f>
        <v/>
      </c>
      <c r="R387" s="15">
        <f>IF(OR(P387="",N387&lt;&gt;""),"",IF(DATADATE&gt;P387,"OVERDUE",""))</f>
        <v/>
      </c>
      <c r="S387" s="16" t="n"/>
      <c r="T387" s="16" t="n"/>
    </row>
    <row r="388">
      <c r="A388" s="15">
        <f>IF(C388="","",PROJ&amp;"-"&amp;"SI"&amp;"-"&amp;B388&amp;"-"&amp;TEXT(C388,"0000"))</f>
        <v/>
      </c>
      <c r="B388" s="16" t="n"/>
      <c r="C388" s="16" t="n"/>
      <c r="D388" s="17" t="n"/>
      <c r="E388" s="16" t="n"/>
      <c r="F388" s="16" t="n"/>
      <c r="G388" s="16" t="n"/>
      <c r="H388" s="16" t="n"/>
      <c r="I388" s="16" t="n"/>
      <c r="J388" s="16" t="n"/>
      <c r="K388" s="16" t="n"/>
      <c r="L388" s="16" t="n"/>
      <c r="M388" s="16" t="n"/>
      <c r="N388" s="17" t="n"/>
      <c r="O388" s="16" t="n"/>
      <c r="P388" s="18">
        <f>IF(D388="","",_xlfn.WORKDAY.INTL(D388,TA_SI,WEEKEND,HOL))</f>
        <v/>
      </c>
      <c r="Q388" s="15">
        <f>IF(D388="","",IF(N388="",DATADATE,N388)-D388)</f>
        <v/>
      </c>
      <c r="R388" s="15">
        <f>IF(OR(P388="",N388&lt;&gt;""),"",IF(DATADATE&gt;P388,"OVERDUE",""))</f>
        <v/>
      </c>
      <c r="S388" s="16" t="n"/>
      <c r="T388" s="16" t="n"/>
    </row>
    <row r="389">
      <c r="A389" s="15">
        <f>IF(C389="","",PROJ&amp;"-"&amp;"SI"&amp;"-"&amp;B389&amp;"-"&amp;TEXT(C389,"0000"))</f>
        <v/>
      </c>
      <c r="B389" s="16" t="n"/>
      <c r="C389" s="16" t="n"/>
      <c r="D389" s="17" t="n"/>
      <c r="E389" s="16" t="n"/>
      <c r="F389" s="16" t="n"/>
      <c r="G389" s="16" t="n"/>
      <c r="H389" s="16" t="n"/>
      <c r="I389" s="16" t="n"/>
      <c r="J389" s="16" t="n"/>
      <c r="K389" s="16" t="n"/>
      <c r="L389" s="16" t="n"/>
      <c r="M389" s="16" t="n"/>
      <c r="N389" s="17" t="n"/>
      <c r="O389" s="16" t="n"/>
      <c r="P389" s="18">
        <f>IF(D389="","",_xlfn.WORKDAY.INTL(D389,TA_SI,WEEKEND,HOL))</f>
        <v/>
      </c>
      <c r="Q389" s="15">
        <f>IF(D389="","",IF(N389="",DATADATE,N389)-D389)</f>
        <v/>
      </c>
      <c r="R389" s="15">
        <f>IF(OR(P389="",N389&lt;&gt;""),"",IF(DATADATE&gt;P389,"OVERDUE",""))</f>
        <v/>
      </c>
      <c r="S389" s="16" t="n"/>
      <c r="T389" s="16" t="n"/>
    </row>
    <row r="390">
      <c r="A390" s="15">
        <f>IF(C390="","",PROJ&amp;"-"&amp;"SI"&amp;"-"&amp;B390&amp;"-"&amp;TEXT(C390,"0000"))</f>
        <v/>
      </c>
      <c r="B390" s="16" t="n"/>
      <c r="C390" s="16" t="n"/>
      <c r="D390" s="17" t="n"/>
      <c r="E390" s="16" t="n"/>
      <c r="F390" s="16" t="n"/>
      <c r="G390" s="16" t="n"/>
      <c r="H390" s="16" t="n"/>
      <c r="I390" s="16" t="n"/>
      <c r="J390" s="16" t="n"/>
      <c r="K390" s="16" t="n"/>
      <c r="L390" s="16" t="n"/>
      <c r="M390" s="16" t="n"/>
      <c r="N390" s="17" t="n"/>
      <c r="O390" s="16" t="n"/>
      <c r="P390" s="18">
        <f>IF(D390="","",_xlfn.WORKDAY.INTL(D390,TA_SI,WEEKEND,HOL))</f>
        <v/>
      </c>
      <c r="Q390" s="15">
        <f>IF(D390="","",IF(N390="",DATADATE,N390)-D390)</f>
        <v/>
      </c>
      <c r="R390" s="15">
        <f>IF(OR(P390="",N390&lt;&gt;""),"",IF(DATADATE&gt;P390,"OVERDUE",""))</f>
        <v/>
      </c>
      <c r="S390" s="16" t="n"/>
      <c r="T390" s="16" t="n"/>
    </row>
    <row r="391">
      <c r="A391" s="15">
        <f>IF(C391="","",PROJ&amp;"-"&amp;"SI"&amp;"-"&amp;B391&amp;"-"&amp;TEXT(C391,"0000"))</f>
        <v/>
      </c>
      <c r="B391" s="16" t="n"/>
      <c r="C391" s="16" t="n"/>
      <c r="D391" s="17" t="n"/>
      <c r="E391" s="16" t="n"/>
      <c r="F391" s="16" t="n"/>
      <c r="G391" s="16" t="n"/>
      <c r="H391" s="16" t="n"/>
      <c r="I391" s="16" t="n"/>
      <c r="J391" s="16" t="n"/>
      <c r="K391" s="16" t="n"/>
      <c r="L391" s="16" t="n"/>
      <c r="M391" s="16" t="n"/>
      <c r="N391" s="17" t="n"/>
      <c r="O391" s="16" t="n"/>
      <c r="P391" s="18">
        <f>IF(D391="","",_xlfn.WORKDAY.INTL(D391,TA_SI,WEEKEND,HOL))</f>
        <v/>
      </c>
      <c r="Q391" s="15">
        <f>IF(D391="","",IF(N391="",DATADATE,N391)-D391)</f>
        <v/>
      </c>
      <c r="R391" s="15">
        <f>IF(OR(P391="",N391&lt;&gt;""),"",IF(DATADATE&gt;P391,"OVERDUE",""))</f>
        <v/>
      </c>
      <c r="S391" s="16" t="n"/>
      <c r="T391" s="16" t="n"/>
    </row>
    <row r="392">
      <c r="A392" s="15">
        <f>IF(C392="","",PROJ&amp;"-"&amp;"SI"&amp;"-"&amp;B392&amp;"-"&amp;TEXT(C392,"0000"))</f>
        <v/>
      </c>
      <c r="B392" s="16" t="n"/>
      <c r="C392" s="16" t="n"/>
      <c r="D392" s="17" t="n"/>
      <c r="E392" s="16" t="n"/>
      <c r="F392" s="16" t="n"/>
      <c r="G392" s="16" t="n"/>
      <c r="H392" s="16" t="n"/>
      <c r="I392" s="16" t="n"/>
      <c r="J392" s="16" t="n"/>
      <c r="K392" s="16" t="n"/>
      <c r="L392" s="16" t="n"/>
      <c r="M392" s="16" t="n"/>
      <c r="N392" s="17" t="n"/>
      <c r="O392" s="16" t="n"/>
      <c r="P392" s="18">
        <f>IF(D392="","",_xlfn.WORKDAY.INTL(D392,TA_SI,WEEKEND,HOL))</f>
        <v/>
      </c>
      <c r="Q392" s="15">
        <f>IF(D392="","",IF(N392="",DATADATE,N392)-D392)</f>
        <v/>
      </c>
      <c r="R392" s="15">
        <f>IF(OR(P392="",N392&lt;&gt;""),"",IF(DATADATE&gt;P392,"OVERDUE",""))</f>
        <v/>
      </c>
      <c r="S392" s="16" t="n"/>
      <c r="T392" s="16" t="n"/>
    </row>
    <row r="393">
      <c r="A393" s="15">
        <f>IF(C393="","",PROJ&amp;"-"&amp;"SI"&amp;"-"&amp;B393&amp;"-"&amp;TEXT(C393,"0000"))</f>
        <v/>
      </c>
      <c r="B393" s="16" t="n"/>
      <c r="C393" s="16" t="n"/>
      <c r="D393" s="17" t="n"/>
      <c r="E393" s="16" t="n"/>
      <c r="F393" s="16" t="n"/>
      <c r="G393" s="16" t="n"/>
      <c r="H393" s="16" t="n"/>
      <c r="I393" s="16" t="n"/>
      <c r="J393" s="16" t="n"/>
      <c r="K393" s="16" t="n"/>
      <c r="L393" s="16" t="n"/>
      <c r="M393" s="16" t="n"/>
      <c r="N393" s="17" t="n"/>
      <c r="O393" s="16" t="n"/>
      <c r="P393" s="18">
        <f>IF(D393="","",_xlfn.WORKDAY.INTL(D393,TA_SI,WEEKEND,HOL))</f>
        <v/>
      </c>
      <c r="Q393" s="15">
        <f>IF(D393="","",IF(N393="",DATADATE,N393)-D393)</f>
        <v/>
      </c>
      <c r="R393" s="15">
        <f>IF(OR(P393="",N393&lt;&gt;""),"",IF(DATADATE&gt;P393,"OVERDUE",""))</f>
        <v/>
      </c>
      <c r="S393" s="16" t="n"/>
      <c r="T393" s="16" t="n"/>
    </row>
    <row r="394">
      <c r="A394" s="15">
        <f>IF(C394="","",PROJ&amp;"-"&amp;"SI"&amp;"-"&amp;B394&amp;"-"&amp;TEXT(C394,"0000"))</f>
        <v/>
      </c>
      <c r="B394" s="16" t="n"/>
      <c r="C394" s="16" t="n"/>
      <c r="D394" s="17" t="n"/>
      <c r="E394" s="16" t="n"/>
      <c r="F394" s="16" t="n"/>
      <c r="G394" s="16" t="n"/>
      <c r="H394" s="16" t="n"/>
      <c r="I394" s="16" t="n"/>
      <c r="J394" s="16" t="n"/>
      <c r="K394" s="16" t="n"/>
      <c r="L394" s="16" t="n"/>
      <c r="M394" s="16" t="n"/>
      <c r="N394" s="17" t="n"/>
      <c r="O394" s="16" t="n"/>
      <c r="P394" s="18">
        <f>IF(D394="","",_xlfn.WORKDAY.INTL(D394,TA_SI,WEEKEND,HOL))</f>
        <v/>
      </c>
      <c r="Q394" s="15">
        <f>IF(D394="","",IF(N394="",DATADATE,N394)-D394)</f>
        <v/>
      </c>
      <c r="R394" s="15">
        <f>IF(OR(P394="",N394&lt;&gt;""),"",IF(DATADATE&gt;P394,"OVERDUE",""))</f>
        <v/>
      </c>
      <c r="S394" s="16" t="n"/>
      <c r="T394" s="16" t="n"/>
    </row>
    <row r="395">
      <c r="A395" s="15">
        <f>IF(C395="","",PROJ&amp;"-"&amp;"SI"&amp;"-"&amp;B395&amp;"-"&amp;TEXT(C395,"0000"))</f>
        <v/>
      </c>
      <c r="B395" s="16" t="n"/>
      <c r="C395" s="16" t="n"/>
      <c r="D395" s="17" t="n"/>
      <c r="E395" s="16" t="n"/>
      <c r="F395" s="16" t="n"/>
      <c r="G395" s="16" t="n"/>
      <c r="H395" s="16" t="n"/>
      <c r="I395" s="16" t="n"/>
      <c r="J395" s="16" t="n"/>
      <c r="K395" s="16" t="n"/>
      <c r="L395" s="16" t="n"/>
      <c r="M395" s="16" t="n"/>
      <c r="N395" s="17" t="n"/>
      <c r="O395" s="16" t="n"/>
      <c r="P395" s="18">
        <f>IF(D395="","",_xlfn.WORKDAY.INTL(D395,TA_SI,WEEKEND,HOL))</f>
        <v/>
      </c>
      <c r="Q395" s="15">
        <f>IF(D395="","",IF(N395="",DATADATE,N395)-D395)</f>
        <v/>
      </c>
      <c r="R395" s="15">
        <f>IF(OR(P395="",N395&lt;&gt;""),"",IF(DATADATE&gt;P395,"OVERDUE",""))</f>
        <v/>
      </c>
      <c r="S395" s="16" t="n"/>
      <c r="T395" s="16" t="n"/>
    </row>
    <row r="396">
      <c r="A396" s="15">
        <f>IF(C396="","",PROJ&amp;"-"&amp;"SI"&amp;"-"&amp;B396&amp;"-"&amp;TEXT(C396,"0000"))</f>
        <v/>
      </c>
      <c r="B396" s="16" t="n"/>
      <c r="C396" s="16" t="n"/>
      <c r="D396" s="17" t="n"/>
      <c r="E396" s="16" t="n"/>
      <c r="F396" s="16" t="n"/>
      <c r="G396" s="16" t="n"/>
      <c r="H396" s="16" t="n"/>
      <c r="I396" s="16" t="n"/>
      <c r="J396" s="16" t="n"/>
      <c r="K396" s="16" t="n"/>
      <c r="L396" s="16" t="n"/>
      <c r="M396" s="16" t="n"/>
      <c r="N396" s="17" t="n"/>
      <c r="O396" s="16" t="n"/>
      <c r="P396" s="18">
        <f>IF(D396="","",_xlfn.WORKDAY.INTL(D396,TA_SI,WEEKEND,HOL))</f>
        <v/>
      </c>
      <c r="Q396" s="15">
        <f>IF(D396="","",IF(N396="",DATADATE,N396)-D396)</f>
        <v/>
      </c>
      <c r="R396" s="15">
        <f>IF(OR(P396="",N396&lt;&gt;""),"",IF(DATADATE&gt;P396,"OVERDUE",""))</f>
        <v/>
      </c>
      <c r="S396" s="16" t="n"/>
      <c r="T396" s="16" t="n"/>
    </row>
    <row r="397">
      <c r="A397" s="15">
        <f>IF(C397="","",PROJ&amp;"-"&amp;"SI"&amp;"-"&amp;B397&amp;"-"&amp;TEXT(C397,"0000"))</f>
        <v/>
      </c>
      <c r="B397" s="16" t="n"/>
      <c r="C397" s="16" t="n"/>
      <c r="D397" s="17" t="n"/>
      <c r="E397" s="16" t="n"/>
      <c r="F397" s="16" t="n"/>
      <c r="G397" s="16" t="n"/>
      <c r="H397" s="16" t="n"/>
      <c r="I397" s="16" t="n"/>
      <c r="J397" s="16" t="n"/>
      <c r="K397" s="16" t="n"/>
      <c r="L397" s="16" t="n"/>
      <c r="M397" s="16" t="n"/>
      <c r="N397" s="17" t="n"/>
      <c r="O397" s="16" t="n"/>
      <c r="P397" s="18">
        <f>IF(D397="","",_xlfn.WORKDAY.INTL(D397,TA_SI,WEEKEND,HOL))</f>
        <v/>
      </c>
      <c r="Q397" s="15">
        <f>IF(D397="","",IF(N397="",DATADATE,N397)-D397)</f>
        <v/>
      </c>
      <c r="R397" s="15">
        <f>IF(OR(P397="",N397&lt;&gt;""),"",IF(DATADATE&gt;P397,"OVERDUE",""))</f>
        <v/>
      </c>
      <c r="S397" s="16" t="n"/>
      <c r="T397" s="16" t="n"/>
    </row>
    <row r="398">
      <c r="A398" s="15">
        <f>IF(C398="","",PROJ&amp;"-"&amp;"SI"&amp;"-"&amp;B398&amp;"-"&amp;TEXT(C398,"0000"))</f>
        <v/>
      </c>
      <c r="B398" s="16" t="n"/>
      <c r="C398" s="16" t="n"/>
      <c r="D398" s="17" t="n"/>
      <c r="E398" s="16" t="n"/>
      <c r="F398" s="16" t="n"/>
      <c r="G398" s="16" t="n"/>
      <c r="H398" s="16" t="n"/>
      <c r="I398" s="16" t="n"/>
      <c r="J398" s="16" t="n"/>
      <c r="K398" s="16" t="n"/>
      <c r="L398" s="16" t="n"/>
      <c r="M398" s="16" t="n"/>
      <c r="N398" s="17" t="n"/>
      <c r="O398" s="16" t="n"/>
      <c r="P398" s="18">
        <f>IF(D398="","",_xlfn.WORKDAY.INTL(D398,TA_SI,WEEKEND,HOL))</f>
        <v/>
      </c>
      <c r="Q398" s="15">
        <f>IF(D398="","",IF(N398="",DATADATE,N398)-D398)</f>
        <v/>
      </c>
      <c r="R398" s="15">
        <f>IF(OR(P398="",N398&lt;&gt;""),"",IF(DATADATE&gt;P398,"OVERDUE",""))</f>
        <v/>
      </c>
      <c r="S398" s="16" t="n"/>
      <c r="T398" s="16" t="n"/>
    </row>
    <row r="399">
      <c r="A399" s="15">
        <f>IF(C399="","",PROJ&amp;"-"&amp;"SI"&amp;"-"&amp;B399&amp;"-"&amp;TEXT(C399,"0000"))</f>
        <v/>
      </c>
      <c r="B399" s="16" t="n"/>
      <c r="C399" s="16" t="n"/>
      <c r="D399" s="17" t="n"/>
      <c r="E399" s="16" t="n"/>
      <c r="F399" s="16" t="n"/>
      <c r="G399" s="16" t="n"/>
      <c r="H399" s="16" t="n"/>
      <c r="I399" s="16" t="n"/>
      <c r="J399" s="16" t="n"/>
      <c r="K399" s="16" t="n"/>
      <c r="L399" s="16" t="n"/>
      <c r="M399" s="16" t="n"/>
      <c r="N399" s="17" t="n"/>
      <c r="O399" s="16" t="n"/>
      <c r="P399" s="18">
        <f>IF(D399="","",_xlfn.WORKDAY.INTL(D399,TA_SI,WEEKEND,HOL))</f>
        <v/>
      </c>
      <c r="Q399" s="15">
        <f>IF(D399="","",IF(N399="",DATADATE,N399)-D399)</f>
        <v/>
      </c>
      <c r="R399" s="15">
        <f>IF(OR(P399="",N399&lt;&gt;""),"",IF(DATADATE&gt;P399,"OVERDUE",""))</f>
        <v/>
      </c>
      <c r="S399" s="16" t="n"/>
      <c r="T399" s="16" t="n"/>
    </row>
    <row r="400">
      <c r="A400" s="15">
        <f>IF(C400="","",PROJ&amp;"-"&amp;"SI"&amp;"-"&amp;B400&amp;"-"&amp;TEXT(C400,"0000"))</f>
        <v/>
      </c>
      <c r="B400" s="16" t="n"/>
      <c r="C400" s="16" t="n"/>
      <c r="D400" s="17" t="n"/>
      <c r="E400" s="16" t="n"/>
      <c r="F400" s="16" t="n"/>
      <c r="G400" s="16" t="n"/>
      <c r="H400" s="16" t="n"/>
      <c r="I400" s="16" t="n"/>
      <c r="J400" s="16" t="n"/>
      <c r="K400" s="16" t="n"/>
      <c r="L400" s="16" t="n"/>
      <c r="M400" s="16" t="n"/>
      <c r="N400" s="17" t="n"/>
      <c r="O400" s="16" t="n"/>
      <c r="P400" s="18">
        <f>IF(D400="","",_xlfn.WORKDAY.INTL(D400,TA_SI,WEEKEND,HOL))</f>
        <v/>
      </c>
      <c r="Q400" s="15">
        <f>IF(D400="","",IF(N400="",DATADATE,N400)-D400)</f>
        <v/>
      </c>
      <c r="R400" s="15">
        <f>IF(OR(P400="",N400&lt;&gt;""),"",IF(DATADATE&gt;P400,"OVERDUE",""))</f>
        <v/>
      </c>
      <c r="S400" s="16" t="n"/>
      <c r="T400" s="16" t="n"/>
    </row>
    <row r="401">
      <c r="A401" s="15">
        <f>IF(C401="","",PROJ&amp;"-"&amp;"SI"&amp;"-"&amp;B401&amp;"-"&amp;TEXT(C401,"0000"))</f>
        <v/>
      </c>
      <c r="B401" s="16" t="n"/>
      <c r="C401" s="16" t="n"/>
      <c r="D401" s="17" t="n"/>
      <c r="E401" s="16" t="n"/>
      <c r="F401" s="16" t="n"/>
      <c r="G401" s="16" t="n"/>
      <c r="H401" s="16" t="n"/>
      <c r="I401" s="16" t="n"/>
      <c r="J401" s="16" t="n"/>
      <c r="K401" s="16" t="n"/>
      <c r="L401" s="16" t="n"/>
      <c r="M401" s="16" t="n"/>
      <c r="N401" s="17" t="n"/>
      <c r="O401" s="16" t="n"/>
      <c r="P401" s="18">
        <f>IF(D401="","",_xlfn.WORKDAY.INTL(D401,TA_SI,WEEKEND,HOL))</f>
        <v/>
      </c>
      <c r="Q401" s="15">
        <f>IF(D401="","",IF(N401="",DATADATE,N401)-D401)</f>
        <v/>
      </c>
      <c r="R401" s="15">
        <f>IF(OR(P401="",N401&lt;&gt;""),"",IF(DATADATE&gt;P401,"OVERDUE",""))</f>
        <v/>
      </c>
      <c r="S401" s="16" t="n"/>
      <c r="T401" s="16" t="n"/>
    </row>
    <row r="402">
      <c r="A402" s="15">
        <f>IF(C402="","",PROJ&amp;"-"&amp;"SI"&amp;"-"&amp;B402&amp;"-"&amp;TEXT(C402,"0000"))</f>
        <v/>
      </c>
      <c r="B402" s="16" t="n"/>
      <c r="C402" s="16" t="n"/>
      <c r="D402" s="17" t="n"/>
      <c r="E402" s="16" t="n"/>
      <c r="F402" s="16" t="n"/>
      <c r="G402" s="16" t="n"/>
      <c r="H402" s="16" t="n"/>
      <c r="I402" s="16" t="n"/>
      <c r="J402" s="16" t="n"/>
      <c r="K402" s="16" t="n"/>
      <c r="L402" s="16" t="n"/>
      <c r="M402" s="16" t="n"/>
      <c r="N402" s="17" t="n"/>
      <c r="O402" s="16" t="n"/>
      <c r="P402" s="18">
        <f>IF(D402="","",_xlfn.WORKDAY.INTL(D402,TA_SI,WEEKEND,HOL))</f>
        <v/>
      </c>
      <c r="Q402" s="15">
        <f>IF(D402="","",IF(N402="",DATADATE,N402)-D402)</f>
        <v/>
      </c>
      <c r="R402" s="15">
        <f>IF(OR(P402="",N402&lt;&gt;""),"",IF(DATADATE&gt;P402,"OVERDUE",""))</f>
        <v/>
      </c>
      <c r="S402" s="16" t="n"/>
      <c r="T402" s="16" t="n"/>
    </row>
    <row r="403">
      <c r="A403" s="15">
        <f>IF(C403="","",PROJ&amp;"-"&amp;"SI"&amp;"-"&amp;B403&amp;"-"&amp;TEXT(C403,"0000"))</f>
        <v/>
      </c>
      <c r="B403" s="16" t="n"/>
      <c r="C403" s="16" t="n"/>
      <c r="D403" s="17" t="n"/>
      <c r="E403" s="16" t="n"/>
      <c r="F403" s="16" t="n"/>
      <c r="G403" s="16" t="n"/>
      <c r="H403" s="16" t="n"/>
      <c r="I403" s="16" t="n"/>
      <c r="J403" s="16" t="n"/>
      <c r="K403" s="16" t="n"/>
      <c r="L403" s="16" t="n"/>
      <c r="M403" s="16" t="n"/>
      <c r="N403" s="17" t="n"/>
      <c r="O403" s="16" t="n"/>
      <c r="P403" s="18">
        <f>IF(D403="","",_xlfn.WORKDAY.INTL(D403,TA_SI,WEEKEND,HOL))</f>
        <v/>
      </c>
      <c r="Q403" s="15">
        <f>IF(D403="","",IF(N403="",DATADATE,N403)-D403)</f>
        <v/>
      </c>
      <c r="R403" s="15">
        <f>IF(OR(P403="",N403&lt;&gt;""),"",IF(DATADATE&gt;P403,"OVERDUE",""))</f>
        <v/>
      </c>
      <c r="S403" s="16" t="n"/>
      <c r="T403" s="16" t="n"/>
    </row>
    <row r="404">
      <c r="A404" s="15">
        <f>IF(C404="","",PROJ&amp;"-"&amp;"SI"&amp;"-"&amp;B404&amp;"-"&amp;TEXT(C404,"0000"))</f>
        <v/>
      </c>
      <c r="B404" s="16" t="n"/>
      <c r="C404" s="16" t="n"/>
      <c r="D404" s="17" t="n"/>
      <c r="E404" s="16" t="n"/>
      <c r="F404" s="16" t="n"/>
      <c r="G404" s="16" t="n"/>
      <c r="H404" s="16" t="n"/>
      <c r="I404" s="16" t="n"/>
      <c r="J404" s="16" t="n"/>
      <c r="K404" s="16" t="n"/>
      <c r="L404" s="16" t="n"/>
      <c r="M404" s="16" t="n"/>
      <c r="N404" s="17" t="n"/>
      <c r="O404" s="16" t="n"/>
      <c r="P404" s="18">
        <f>IF(D404="","",_xlfn.WORKDAY.INTL(D404,TA_SI,WEEKEND,HOL))</f>
        <v/>
      </c>
      <c r="Q404" s="15">
        <f>IF(D404="","",IF(N404="",DATADATE,N404)-D404)</f>
        <v/>
      </c>
      <c r="R404" s="15">
        <f>IF(OR(P404="",N404&lt;&gt;""),"",IF(DATADATE&gt;P404,"OVERDUE",""))</f>
        <v/>
      </c>
      <c r="S404" s="16" t="n"/>
      <c r="T404" s="16" t="n"/>
    </row>
    <row r="405">
      <c r="A405" s="15">
        <f>IF(C405="","",PROJ&amp;"-"&amp;"SI"&amp;"-"&amp;B405&amp;"-"&amp;TEXT(C405,"0000"))</f>
        <v/>
      </c>
      <c r="B405" s="16" t="n"/>
      <c r="C405" s="16" t="n"/>
      <c r="D405" s="17" t="n"/>
      <c r="E405" s="16" t="n"/>
      <c r="F405" s="16" t="n"/>
      <c r="G405" s="16" t="n"/>
      <c r="H405" s="16" t="n"/>
      <c r="I405" s="16" t="n"/>
      <c r="J405" s="16" t="n"/>
      <c r="K405" s="16" t="n"/>
      <c r="L405" s="16" t="n"/>
      <c r="M405" s="16" t="n"/>
      <c r="N405" s="17" t="n"/>
      <c r="O405" s="16" t="n"/>
      <c r="P405" s="18">
        <f>IF(D405="","",_xlfn.WORKDAY.INTL(D405,TA_SI,WEEKEND,HOL))</f>
        <v/>
      </c>
      <c r="Q405" s="15">
        <f>IF(D405="","",IF(N405="",DATADATE,N405)-D405)</f>
        <v/>
      </c>
      <c r="R405" s="15">
        <f>IF(OR(P405="",N405&lt;&gt;""),"",IF(DATADATE&gt;P405,"OVERDUE",""))</f>
        <v/>
      </c>
      <c r="S405" s="16" t="n"/>
      <c r="T405" s="16" t="n"/>
    </row>
    <row r="406">
      <c r="A406" s="15">
        <f>IF(C406="","",PROJ&amp;"-"&amp;"SI"&amp;"-"&amp;B406&amp;"-"&amp;TEXT(C406,"0000"))</f>
        <v/>
      </c>
      <c r="B406" s="16" t="n"/>
      <c r="C406" s="16" t="n"/>
      <c r="D406" s="17" t="n"/>
      <c r="E406" s="16" t="n"/>
      <c r="F406" s="16" t="n"/>
      <c r="G406" s="16" t="n"/>
      <c r="H406" s="16" t="n"/>
      <c r="I406" s="16" t="n"/>
      <c r="J406" s="16" t="n"/>
      <c r="K406" s="16" t="n"/>
      <c r="L406" s="16" t="n"/>
      <c r="M406" s="16" t="n"/>
      <c r="N406" s="17" t="n"/>
      <c r="O406" s="16" t="n"/>
      <c r="P406" s="18">
        <f>IF(D406="","",_xlfn.WORKDAY.INTL(D406,TA_SI,WEEKEND,HOL))</f>
        <v/>
      </c>
      <c r="Q406" s="15">
        <f>IF(D406="","",IF(N406="",DATADATE,N406)-D406)</f>
        <v/>
      </c>
      <c r="R406" s="15">
        <f>IF(OR(P406="",N406&lt;&gt;""),"",IF(DATADATE&gt;P406,"OVERDUE",""))</f>
        <v/>
      </c>
      <c r="S406" s="16" t="n"/>
      <c r="T406" s="16" t="n"/>
    </row>
    <row r="407">
      <c r="A407" s="15">
        <f>IF(C407="","",PROJ&amp;"-"&amp;"SI"&amp;"-"&amp;B407&amp;"-"&amp;TEXT(C407,"0000"))</f>
        <v/>
      </c>
      <c r="B407" s="16" t="n"/>
      <c r="C407" s="16" t="n"/>
      <c r="D407" s="17" t="n"/>
      <c r="E407" s="16" t="n"/>
      <c r="F407" s="16" t="n"/>
      <c r="G407" s="16" t="n"/>
      <c r="H407" s="16" t="n"/>
      <c r="I407" s="16" t="n"/>
      <c r="J407" s="16" t="n"/>
      <c r="K407" s="16" t="n"/>
      <c r="L407" s="16" t="n"/>
      <c r="M407" s="16" t="n"/>
      <c r="N407" s="17" t="n"/>
      <c r="O407" s="16" t="n"/>
      <c r="P407" s="18">
        <f>IF(D407="","",_xlfn.WORKDAY.INTL(D407,TA_SI,WEEKEND,HOL))</f>
        <v/>
      </c>
      <c r="Q407" s="15">
        <f>IF(D407="","",IF(N407="",DATADATE,N407)-D407)</f>
        <v/>
      </c>
      <c r="R407" s="15">
        <f>IF(OR(P407="",N407&lt;&gt;""),"",IF(DATADATE&gt;P407,"OVERDUE",""))</f>
        <v/>
      </c>
      <c r="S407" s="16" t="n"/>
      <c r="T407" s="16" t="n"/>
    </row>
    <row r="408">
      <c r="A408" s="15">
        <f>IF(C408="","",PROJ&amp;"-"&amp;"SI"&amp;"-"&amp;B408&amp;"-"&amp;TEXT(C408,"0000"))</f>
        <v/>
      </c>
      <c r="B408" s="16" t="n"/>
      <c r="C408" s="16" t="n"/>
      <c r="D408" s="17" t="n"/>
      <c r="E408" s="16" t="n"/>
      <c r="F408" s="16" t="n"/>
      <c r="G408" s="16" t="n"/>
      <c r="H408" s="16" t="n"/>
      <c r="I408" s="16" t="n"/>
      <c r="J408" s="16" t="n"/>
      <c r="K408" s="16" t="n"/>
      <c r="L408" s="16" t="n"/>
      <c r="M408" s="16" t="n"/>
      <c r="N408" s="17" t="n"/>
      <c r="O408" s="16" t="n"/>
      <c r="P408" s="18">
        <f>IF(D408="","",_xlfn.WORKDAY.INTL(D408,TA_SI,WEEKEND,HOL))</f>
        <v/>
      </c>
      <c r="Q408" s="15">
        <f>IF(D408="","",IF(N408="",DATADATE,N408)-D408)</f>
        <v/>
      </c>
      <c r="R408" s="15">
        <f>IF(OR(P408="",N408&lt;&gt;""),"",IF(DATADATE&gt;P408,"OVERDUE",""))</f>
        <v/>
      </c>
      <c r="S408" s="16" t="n"/>
      <c r="T408" s="16" t="n"/>
    </row>
    <row r="409">
      <c r="A409" s="15">
        <f>IF(C409="","",PROJ&amp;"-"&amp;"SI"&amp;"-"&amp;B409&amp;"-"&amp;TEXT(C409,"0000"))</f>
        <v/>
      </c>
      <c r="B409" s="16" t="n"/>
      <c r="C409" s="16" t="n"/>
      <c r="D409" s="17" t="n"/>
      <c r="E409" s="16" t="n"/>
      <c r="F409" s="16" t="n"/>
      <c r="G409" s="16" t="n"/>
      <c r="H409" s="16" t="n"/>
      <c r="I409" s="16" t="n"/>
      <c r="J409" s="16" t="n"/>
      <c r="K409" s="16" t="n"/>
      <c r="L409" s="16" t="n"/>
      <c r="M409" s="16" t="n"/>
      <c r="N409" s="17" t="n"/>
      <c r="O409" s="16" t="n"/>
      <c r="P409" s="18">
        <f>IF(D409="","",_xlfn.WORKDAY.INTL(D409,TA_SI,WEEKEND,HOL))</f>
        <v/>
      </c>
      <c r="Q409" s="15">
        <f>IF(D409="","",IF(N409="",DATADATE,N409)-D409)</f>
        <v/>
      </c>
      <c r="R409" s="15">
        <f>IF(OR(P409="",N409&lt;&gt;""),"",IF(DATADATE&gt;P409,"OVERDUE",""))</f>
        <v/>
      </c>
      <c r="S409" s="16" t="n"/>
      <c r="T409" s="16" t="n"/>
    </row>
    <row r="410">
      <c r="A410" s="15">
        <f>IF(C410="","",PROJ&amp;"-"&amp;"SI"&amp;"-"&amp;B410&amp;"-"&amp;TEXT(C410,"0000"))</f>
        <v/>
      </c>
      <c r="B410" s="16" t="n"/>
      <c r="C410" s="16" t="n"/>
      <c r="D410" s="17" t="n"/>
      <c r="E410" s="16" t="n"/>
      <c r="F410" s="16" t="n"/>
      <c r="G410" s="16" t="n"/>
      <c r="H410" s="16" t="n"/>
      <c r="I410" s="16" t="n"/>
      <c r="J410" s="16" t="n"/>
      <c r="K410" s="16" t="n"/>
      <c r="L410" s="16" t="n"/>
      <c r="M410" s="16" t="n"/>
      <c r="N410" s="17" t="n"/>
      <c r="O410" s="16" t="n"/>
      <c r="P410" s="18">
        <f>IF(D410="","",_xlfn.WORKDAY.INTL(D410,TA_SI,WEEKEND,HOL))</f>
        <v/>
      </c>
      <c r="Q410" s="15">
        <f>IF(D410="","",IF(N410="",DATADATE,N410)-D410)</f>
        <v/>
      </c>
      <c r="R410" s="15">
        <f>IF(OR(P410="",N410&lt;&gt;""),"",IF(DATADATE&gt;P410,"OVERDUE",""))</f>
        <v/>
      </c>
      <c r="S410" s="16" t="n"/>
      <c r="T410" s="16" t="n"/>
    </row>
    <row r="411">
      <c r="A411" s="15">
        <f>IF(C411="","",PROJ&amp;"-"&amp;"SI"&amp;"-"&amp;B411&amp;"-"&amp;TEXT(C411,"0000"))</f>
        <v/>
      </c>
      <c r="B411" s="16" t="n"/>
      <c r="C411" s="16" t="n"/>
      <c r="D411" s="17" t="n"/>
      <c r="E411" s="16" t="n"/>
      <c r="F411" s="16" t="n"/>
      <c r="G411" s="16" t="n"/>
      <c r="H411" s="16" t="n"/>
      <c r="I411" s="16" t="n"/>
      <c r="J411" s="16" t="n"/>
      <c r="K411" s="16" t="n"/>
      <c r="L411" s="16" t="n"/>
      <c r="M411" s="16" t="n"/>
      <c r="N411" s="17" t="n"/>
      <c r="O411" s="16" t="n"/>
      <c r="P411" s="18">
        <f>IF(D411="","",_xlfn.WORKDAY.INTL(D411,TA_SI,WEEKEND,HOL))</f>
        <v/>
      </c>
      <c r="Q411" s="15">
        <f>IF(D411="","",IF(N411="",DATADATE,N411)-D411)</f>
        <v/>
      </c>
      <c r="R411" s="15">
        <f>IF(OR(P411="",N411&lt;&gt;""),"",IF(DATADATE&gt;P411,"OVERDUE",""))</f>
        <v/>
      </c>
      <c r="S411" s="16" t="n"/>
      <c r="T411" s="16" t="n"/>
    </row>
    <row r="412">
      <c r="A412" s="15">
        <f>IF(C412="","",PROJ&amp;"-"&amp;"SI"&amp;"-"&amp;B412&amp;"-"&amp;TEXT(C412,"0000"))</f>
        <v/>
      </c>
      <c r="B412" s="16" t="n"/>
      <c r="C412" s="16" t="n"/>
      <c r="D412" s="17" t="n"/>
      <c r="E412" s="16" t="n"/>
      <c r="F412" s="16" t="n"/>
      <c r="G412" s="16" t="n"/>
      <c r="H412" s="16" t="n"/>
      <c r="I412" s="16" t="n"/>
      <c r="J412" s="16" t="n"/>
      <c r="K412" s="16" t="n"/>
      <c r="L412" s="16" t="n"/>
      <c r="M412" s="16" t="n"/>
      <c r="N412" s="17" t="n"/>
      <c r="O412" s="16" t="n"/>
      <c r="P412" s="18">
        <f>IF(D412="","",_xlfn.WORKDAY.INTL(D412,TA_SI,WEEKEND,HOL))</f>
        <v/>
      </c>
      <c r="Q412" s="15">
        <f>IF(D412="","",IF(N412="",DATADATE,N412)-D412)</f>
        <v/>
      </c>
      <c r="R412" s="15">
        <f>IF(OR(P412="",N412&lt;&gt;""),"",IF(DATADATE&gt;P412,"OVERDUE",""))</f>
        <v/>
      </c>
      <c r="S412" s="16" t="n"/>
      <c r="T412" s="16" t="n"/>
    </row>
    <row r="413">
      <c r="A413" s="15">
        <f>IF(C413="","",PROJ&amp;"-"&amp;"SI"&amp;"-"&amp;B413&amp;"-"&amp;TEXT(C413,"0000"))</f>
        <v/>
      </c>
      <c r="B413" s="16" t="n"/>
      <c r="C413" s="16" t="n"/>
      <c r="D413" s="17" t="n"/>
      <c r="E413" s="16" t="n"/>
      <c r="F413" s="16" t="n"/>
      <c r="G413" s="16" t="n"/>
      <c r="H413" s="16" t="n"/>
      <c r="I413" s="16" t="n"/>
      <c r="J413" s="16" t="n"/>
      <c r="K413" s="16" t="n"/>
      <c r="L413" s="16" t="n"/>
      <c r="M413" s="16" t="n"/>
      <c r="N413" s="17" t="n"/>
      <c r="O413" s="16" t="n"/>
      <c r="P413" s="18">
        <f>IF(D413="","",_xlfn.WORKDAY.INTL(D413,TA_SI,WEEKEND,HOL))</f>
        <v/>
      </c>
      <c r="Q413" s="15">
        <f>IF(D413="","",IF(N413="",DATADATE,N413)-D413)</f>
        <v/>
      </c>
      <c r="R413" s="15">
        <f>IF(OR(P413="",N413&lt;&gt;""),"",IF(DATADATE&gt;P413,"OVERDUE",""))</f>
        <v/>
      </c>
      <c r="S413" s="16" t="n"/>
      <c r="T413" s="16" t="n"/>
    </row>
    <row r="414">
      <c r="A414" s="15">
        <f>IF(C414="","",PROJ&amp;"-"&amp;"SI"&amp;"-"&amp;B414&amp;"-"&amp;TEXT(C414,"0000"))</f>
        <v/>
      </c>
      <c r="B414" s="16" t="n"/>
      <c r="C414" s="16" t="n"/>
      <c r="D414" s="17" t="n"/>
      <c r="E414" s="16" t="n"/>
      <c r="F414" s="16" t="n"/>
      <c r="G414" s="16" t="n"/>
      <c r="H414" s="16" t="n"/>
      <c r="I414" s="16" t="n"/>
      <c r="J414" s="16" t="n"/>
      <c r="K414" s="16" t="n"/>
      <c r="L414" s="16" t="n"/>
      <c r="M414" s="16" t="n"/>
      <c r="N414" s="17" t="n"/>
      <c r="O414" s="16" t="n"/>
      <c r="P414" s="18">
        <f>IF(D414="","",_xlfn.WORKDAY.INTL(D414,TA_SI,WEEKEND,HOL))</f>
        <v/>
      </c>
      <c r="Q414" s="15">
        <f>IF(D414="","",IF(N414="",DATADATE,N414)-D414)</f>
        <v/>
      </c>
      <c r="R414" s="15">
        <f>IF(OR(P414="",N414&lt;&gt;""),"",IF(DATADATE&gt;P414,"OVERDUE",""))</f>
        <v/>
      </c>
      <c r="S414" s="16" t="n"/>
      <c r="T414" s="16" t="n"/>
    </row>
    <row r="415">
      <c r="A415" s="15">
        <f>IF(C415="","",PROJ&amp;"-"&amp;"SI"&amp;"-"&amp;B415&amp;"-"&amp;TEXT(C415,"0000"))</f>
        <v/>
      </c>
      <c r="B415" s="16" t="n"/>
      <c r="C415" s="16" t="n"/>
      <c r="D415" s="17" t="n"/>
      <c r="E415" s="16" t="n"/>
      <c r="F415" s="16" t="n"/>
      <c r="G415" s="16" t="n"/>
      <c r="H415" s="16" t="n"/>
      <c r="I415" s="16" t="n"/>
      <c r="J415" s="16" t="n"/>
      <c r="K415" s="16" t="n"/>
      <c r="L415" s="16" t="n"/>
      <c r="M415" s="16" t="n"/>
      <c r="N415" s="17" t="n"/>
      <c r="O415" s="16" t="n"/>
      <c r="P415" s="18">
        <f>IF(D415="","",_xlfn.WORKDAY.INTL(D415,TA_SI,WEEKEND,HOL))</f>
        <v/>
      </c>
      <c r="Q415" s="15">
        <f>IF(D415="","",IF(N415="",DATADATE,N415)-D415)</f>
        <v/>
      </c>
      <c r="R415" s="15">
        <f>IF(OR(P415="",N415&lt;&gt;""),"",IF(DATADATE&gt;P415,"OVERDUE",""))</f>
        <v/>
      </c>
      <c r="S415" s="16" t="n"/>
      <c r="T415" s="16" t="n"/>
    </row>
    <row r="416">
      <c r="A416" s="15">
        <f>IF(C416="","",PROJ&amp;"-"&amp;"SI"&amp;"-"&amp;B416&amp;"-"&amp;TEXT(C416,"0000"))</f>
        <v/>
      </c>
      <c r="B416" s="16" t="n"/>
      <c r="C416" s="16" t="n"/>
      <c r="D416" s="17" t="n"/>
      <c r="E416" s="16" t="n"/>
      <c r="F416" s="16" t="n"/>
      <c r="G416" s="16" t="n"/>
      <c r="H416" s="16" t="n"/>
      <c r="I416" s="16" t="n"/>
      <c r="J416" s="16" t="n"/>
      <c r="K416" s="16" t="n"/>
      <c r="L416" s="16" t="n"/>
      <c r="M416" s="16" t="n"/>
      <c r="N416" s="17" t="n"/>
      <c r="O416" s="16" t="n"/>
      <c r="P416" s="18">
        <f>IF(D416="","",_xlfn.WORKDAY.INTL(D416,TA_SI,WEEKEND,HOL))</f>
        <v/>
      </c>
      <c r="Q416" s="15">
        <f>IF(D416="","",IF(N416="",DATADATE,N416)-D416)</f>
        <v/>
      </c>
      <c r="R416" s="15">
        <f>IF(OR(P416="",N416&lt;&gt;""),"",IF(DATADATE&gt;P416,"OVERDUE",""))</f>
        <v/>
      </c>
      <c r="S416" s="16" t="n"/>
      <c r="T416" s="16" t="n"/>
    </row>
    <row r="417">
      <c r="A417" s="15">
        <f>IF(C417="","",PROJ&amp;"-"&amp;"SI"&amp;"-"&amp;B417&amp;"-"&amp;TEXT(C417,"0000"))</f>
        <v/>
      </c>
      <c r="B417" s="16" t="n"/>
      <c r="C417" s="16" t="n"/>
      <c r="D417" s="17" t="n"/>
      <c r="E417" s="16" t="n"/>
      <c r="F417" s="16" t="n"/>
      <c r="G417" s="16" t="n"/>
      <c r="H417" s="16" t="n"/>
      <c r="I417" s="16" t="n"/>
      <c r="J417" s="16" t="n"/>
      <c r="K417" s="16" t="n"/>
      <c r="L417" s="16" t="n"/>
      <c r="M417" s="16" t="n"/>
      <c r="N417" s="17" t="n"/>
      <c r="O417" s="16" t="n"/>
      <c r="P417" s="18">
        <f>IF(D417="","",_xlfn.WORKDAY.INTL(D417,TA_SI,WEEKEND,HOL))</f>
        <v/>
      </c>
      <c r="Q417" s="15">
        <f>IF(D417="","",IF(N417="",DATADATE,N417)-D417)</f>
        <v/>
      </c>
      <c r="R417" s="15">
        <f>IF(OR(P417="",N417&lt;&gt;""),"",IF(DATADATE&gt;P417,"OVERDUE",""))</f>
        <v/>
      </c>
      <c r="S417" s="16" t="n"/>
      <c r="T417" s="16" t="n"/>
    </row>
    <row r="418">
      <c r="A418" s="15">
        <f>IF(C418="","",PROJ&amp;"-"&amp;"SI"&amp;"-"&amp;B418&amp;"-"&amp;TEXT(C418,"0000"))</f>
        <v/>
      </c>
      <c r="B418" s="16" t="n"/>
      <c r="C418" s="16" t="n"/>
      <c r="D418" s="17" t="n"/>
      <c r="E418" s="16" t="n"/>
      <c r="F418" s="16" t="n"/>
      <c r="G418" s="16" t="n"/>
      <c r="H418" s="16" t="n"/>
      <c r="I418" s="16" t="n"/>
      <c r="J418" s="16" t="n"/>
      <c r="K418" s="16" t="n"/>
      <c r="L418" s="16" t="n"/>
      <c r="M418" s="16" t="n"/>
      <c r="N418" s="17" t="n"/>
      <c r="O418" s="16" t="n"/>
      <c r="P418" s="18">
        <f>IF(D418="","",_xlfn.WORKDAY.INTL(D418,TA_SI,WEEKEND,HOL))</f>
        <v/>
      </c>
      <c r="Q418" s="15">
        <f>IF(D418="","",IF(N418="",DATADATE,N418)-D418)</f>
        <v/>
      </c>
      <c r="R418" s="15">
        <f>IF(OR(P418="",N418&lt;&gt;""),"",IF(DATADATE&gt;P418,"OVERDUE",""))</f>
        <v/>
      </c>
      <c r="S418" s="16" t="n"/>
      <c r="T418" s="16" t="n"/>
    </row>
    <row r="419">
      <c r="A419" s="15">
        <f>IF(C419="","",PROJ&amp;"-"&amp;"SI"&amp;"-"&amp;B419&amp;"-"&amp;TEXT(C419,"0000"))</f>
        <v/>
      </c>
      <c r="B419" s="16" t="n"/>
      <c r="C419" s="16" t="n"/>
      <c r="D419" s="17" t="n"/>
      <c r="E419" s="16" t="n"/>
      <c r="F419" s="16" t="n"/>
      <c r="G419" s="16" t="n"/>
      <c r="H419" s="16" t="n"/>
      <c r="I419" s="16" t="n"/>
      <c r="J419" s="16" t="n"/>
      <c r="K419" s="16" t="n"/>
      <c r="L419" s="16" t="n"/>
      <c r="M419" s="16" t="n"/>
      <c r="N419" s="17" t="n"/>
      <c r="O419" s="16" t="n"/>
      <c r="P419" s="18">
        <f>IF(D419="","",_xlfn.WORKDAY.INTL(D419,TA_SI,WEEKEND,HOL))</f>
        <v/>
      </c>
      <c r="Q419" s="15">
        <f>IF(D419="","",IF(N419="",DATADATE,N419)-D419)</f>
        <v/>
      </c>
      <c r="R419" s="15">
        <f>IF(OR(P419="",N419&lt;&gt;""),"",IF(DATADATE&gt;P419,"OVERDUE",""))</f>
        <v/>
      </c>
      <c r="S419" s="16" t="n"/>
      <c r="T419" s="16" t="n"/>
    </row>
    <row r="420">
      <c r="A420" s="15">
        <f>IF(C420="","",PROJ&amp;"-"&amp;"SI"&amp;"-"&amp;B420&amp;"-"&amp;TEXT(C420,"0000"))</f>
        <v/>
      </c>
      <c r="B420" s="16" t="n"/>
      <c r="C420" s="16" t="n"/>
      <c r="D420" s="17" t="n"/>
      <c r="E420" s="16" t="n"/>
      <c r="F420" s="16" t="n"/>
      <c r="G420" s="16" t="n"/>
      <c r="H420" s="16" t="n"/>
      <c r="I420" s="16" t="n"/>
      <c r="J420" s="16" t="n"/>
      <c r="K420" s="16" t="n"/>
      <c r="L420" s="16" t="n"/>
      <c r="M420" s="16" t="n"/>
      <c r="N420" s="17" t="n"/>
      <c r="O420" s="16" t="n"/>
      <c r="P420" s="18">
        <f>IF(D420="","",_xlfn.WORKDAY.INTL(D420,TA_SI,WEEKEND,HOL))</f>
        <v/>
      </c>
      <c r="Q420" s="15">
        <f>IF(D420="","",IF(N420="",DATADATE,N420)-D420)</f>
        <v/>
      </c>
      <c r="R420" s="15">
        <f>IF(OR(P420="",N420&lt;&gt;""),"",IF(DATADATE&gt;P420,"OVERDUE",""))</f>
        <v/>
      </c>
      <c r="S420" s="16" t="n"/>
      <c r="T420" s="16" t="n"/>
    </row>
    <row r="421">
      <c r="A421" s="15">
        <f>IF(C421="","",PROJ&amp;"-"&amp;"SI"&amp;"-"&amp;B421&amp;"-"&amp;TEXT(C421,"0000"))</f>
        <v/>
      </c>
      <c r="B421" s="16" t="n"/>
      <c r="C421" s="16" t="n"/>
      <c r="D421" s="17" t="n"/>
      <c r="E421" s="16" t="n"/>
      <c r="F421" s="16" t="n"/>
      <c r="G421" s="16" t="n"/>
      <c r="H421" s="16" t="n"/>
      <c r="I421" s="16" t="n"/>
      <c r="J421" s="16" t="n"/>
      <c r="K421" s="16" t="n"/>
      <c r="L421" s="16" t="n"/>
      <c r="M421" s="16" t="n"/>
      <c r="N421" s="17" t="n"/>
      <c r="O421" s="16" t="n"/>
      <c r="P421" s="18">
        <f>IF(D421="","",_xlfn.WORKDAY.INTL(D421,TA_SI,WEEKEND,HOL))</f>
        <v/>
      </c>
      <c r="Q421" s="15">
        <f>IF(D421="","",IF(N421="",DATADATE,N421)-D421)</f>
        <v/>
      </c>
      <c r="R421" s="15">
        <f>IF(OR(P421="",N421&lt;&gt;""),"",IF(DATADATE&gt;P421,"OVERDUE",""))</f>
        <v/>
      </c>
      <c r="S421" s="16" t="n"/>
      <c r="T421" s="16" t="n"/>
    </row>
    <row r="422">
      <c r="A422" s="15">
        <f>IF(C422="","",PROJ&amp;"-"&amp;"SI"&amp;"-"&amp;B422&amp;"-"&amp;TEXT(C422,"0000"))</f>
        <v/>
      </c>
      <c r="B422" s="16" t="n"/>
      <c r="C422" s="16" t="n"/>
      <c r="D422" s="17" t="n"/>
      <c r="E422" s="16" t="n"/>
      <c r="F422" s="16" t="n"/>
      <c r="G422" s="16" t="n"/>
      <c r="H422" s="16" t="n"/>
      <c r="I422" s="16" t="n"/>
      <c r="J422" s="16" t="n"/>
      <c r="K422" s="16" t="n"/>
      <c r="L422" s="16" t="n"/>
      <c r="M422" s="16" t="n"/>
      <c r="N422" s="17" t="n"/>
      <c r="O422" s="16" t="n"/>
      <c r="P422" s="18">
        <f>IF(D422="","",_xlfn.WORKDAY.INTL(D422,TA_SI,WEEKEND,HOL))</f>
        <v/>
      </c>
      <c r="Q422" s="15">
        <f>IF(D422="","",IF(N422="",DATADATE,N422)-D422)</f>
        <v/>
      </c>
      <c r="R422" s="15">
        <f>IF(OR(P422="",N422&lt;&gt;""),"",IF(DATADATE&gt;P422,"OVERDUE",""))</f>
        <v/>
      </c>
      <c r="S422" s="16" t="n"/>
      <c r="T422" s="16" t="n"/>
    </row>
    <row r="423">
      <c r="A423" s="15">
        <f>IF(C423="","",PROJ&amp;"-"&amp;"SI"&amp;"-"&amp;B423&amp;"-"&amp;TEXT(C423,"0000"))</f>
        <v/>
      </c>
      <c r="B423" s="16" t="n"/>
      <c r="C423" s="16" t="n"/>
      <c r="D423" s="17" t="n"/>
      <c r="E423" s="16" t="n"/>
      <c r="F423" s="16" t="n"/>
      <c r="G423" s="16" t="n"/>
      <c r="H423" s="16" t="n"/>
      <c r="I423" s="16" t="n"/>
      <c r="J423" s="16" t="n"/>
      <c r="K423" s="16" t="n"/>
      <c r="L423" s="16" t="n"/>
      <c r="M423" s="16" t="n"/>
      <c r="N423" s="17" t="n"/>
      <c r="O423" s="16" t="n"/>
      <c r="P423" s="18">
        <f>IF(D423="","",_xlfn.WORKDAY.INTL(D423,TA_SI,WEEKEND,HOL))</f>
        <v/>
      </c>
      <c r="Q423" s="15">
        <f>IF(D423="","",IF(N423="",DATADATE,N423)-D423)</f>
        <v/>
      </c>
      <c r="R423" s="15">
        <f>IF(OR(P423="",N423&lt;&gt;""),"",IF(DATADATE&gt;P423,"OVERDUE",""))</f>
        <v/>
      </c>
      <c r="S423" s="16" t="n"/>
      <c r="T423" s="16" t="n"/>
    </row>
    <row r="424">
      <c r="A424" s="15">
        <f>IF(C424="","",PROJ&amp;"-"&amp;"SI"&amp;"-"&amp;B424&amp;"-"&amp;TEXT(C424,"0000"))</f>
        <v/>
      </c>
      <c r="B424" s="16" t="n"/>
      <c r="C424" s="16" t="n"/>
      <c r="D424" s="17" t="n"/>
      <c r="E424" s="16" t="n"/>
      <c r="F424" s="16" t="n"/>
      <c r="G424" s="16" t="n"/>
      <c r="H424" s="16" t="n"/>
      <c r="I424" s="16" t="n"/>
      <c r="J424" s="16" t="n"/>
      <c r="K424" s="16" t="n"/>
      <c r="L424" s="16" t="n"/>
      <c r="M424" s="16" t="n"/>
      <c r="N424" s="17" t="n"/>
      <c r="O424" s="16" t="n"/>
      <c r="P424" s="18">
        <f>IF(D424="","",_xlfn.WORKDAY.INTL(D424,TA_SI,WEEKEND,HOL))</f>
        <v/>
      </c>
      <c r="Q424" s="15">
        <f>IF(D424="","",IF(N424="",DATADATE,N424)-D424)</f>
        <v/>
      </c>
      <c r="R424" s="15">
        <f>IF(OR(P424="",N424&lt;&gt;""),"",IF(DATADATE&gt;P424,"OVERDUE",""))</f>
        <v/>
      </c>
      <c r="S424" s="16" t="n"/>
      <c r="T424" s="16" t="n"/>
    </row>
    <row r="425">
      <c r="A425" s="15">
        <f>IF(C425="","",PROJ&amp;"-"&amp;"SI"&amp;"-"&amp;B425&amp;"-"&amp;TEXT(C425,"0000"))</f>
        <v/>
      </c>
      <c r="B425" s="16" t="n"/>
      <c r="C425" s="16" t="n"/>
      <c r="D425" s="17" t="n"/>
      <c r="E425" s="16" t="n"/>
      <c r="F425" s="16" t="n"/>
      <c r="G425" s="16" t="n"/>
      <c r="H425" s="16" t="n"/>
      <c r="I425" s="16" t="n"/>
      <c r="J425" s="16" t="n"/>
      <c r="K425" s="16" t="n"/>
      <c r="L425" s="16" t="n"/>
      <c r="M425" s="16" t="n"/>
      <c r="N425" s="17" t="n"/>
      <c r="O425" s="16" t="n"/>
      <c r="P425" s="18">
        <f>IF(D425="","",_xlfn.WORKDAY.INTL(D425,TA_SI,WEEKEND,HOL))</f>
        <v/>
      </c>
      <c r="Q425" s="15">
        <f>IF(D425="","",IF(N425="",DATADATE,N425)-D425)</f>
        <v/>
      </c>
      <c r="R425" s="15">
        <f>IF(OR(P425="",N425&lt;&gt;""),"",IF(DATADATE&gt;P425,"OVERDUE",""))</f>
        <v/>
      </c>
      <c r="S425" s="16" t="n"/>
      <c r="T425" s="16" t="n"/>
    </row>
    <row r="426">
      <c r="A426" s="15">
        <f>IF(C426="","",PROJ&amp;"-"&amp;"SI"&amp;"-"&amp;B426&amp;"-"&amp;TEXT(C426,"0000"))</f>
        <v/>
      </c>
      <c r="B426" s="16" t="n"/>
      <c r="C426" s="16" t="n"/>
      <c r="D426" s="17" t="n"/>
      <c r="E426" s="16" t="n"/>
      <c r="F426" s="16" t="n"/>
      <c r="G426" s="16" t="n"/>
      <c r="H426" s="16" t="n"/>
      <c r="I426" s="16" t="n"/>
      <c r="J426" s="16" t="n"/>
      <c r="K426" s="16" t="n"/>
      <c r="L426" s="16" t="n"/>
      <c r="M426" s="16" t="n"/>
      <c r="N426" s="17" t="n"/>
      <c r="O426" s="16" t="n"/>
      <c r="P426" s="18">
        <f>IF(D426="","",_xlfn.WORKDAY.INTL(D426,TA_SI,WEEKEND,HOL))</f>
        <v/>
      </c>
      <c r="Q426" s="15">
        <f>IF(D426="","",IF(N426="",DATADATE,N426)-D426)</f>
        <v/>
      </c>
      <c r="R426" s="15">
        <f>IF(OR(P426="",N426&lt;&gt;""),"",IF(DATADATE&gt;P426,"OVERDUE",""))</f>
        <v/>
      </c>
      <c r="S426" s="16" t="n"/>
      <c r="T426" s="16" t="n"/>
    </row>
    <row r="427">
      <c r="A427" s="15">
        <f>IF(C427="","",PROJ&amp;"-"&amp;"SI"&amp;"-"&amp;B427&amp;"-"&amp;TEXT(C427,"0000"))</f>
        <v/>
      </c>
      <c r="B427" s="16" t="n"/>
      <c r="C427" s="16" t="n"/>
      <c r="D427" s="17" t="n"/>
      <c r="E427" s="16" t="n"/>
      <c r="F427" s="16" t="n"/>
      <c r="G427" s="16" t="n"/>
      <c r="H427" s="16" t="n"/>
      <c r="I427" s="16" t="n"/>
      <c r="J427" s="16" t="n"/>
      <c r="K427" s="16" t="n"/>
      <c r="L427" s="16" t="n"/>
      <c r="M427" s="16" t="n"/>
      <c r="N427" s="17" t="n"/>
      <c r="O427" s="16" t="n"/>
      <c r="P427" s="18">
        <f>IF(D427="","",_xlfn.WORKDAY.INTL(D427,TA_SI,WEEKEND,HOL))</f>
        <v/>
      </c>
      <c r="Q427" s="15">
        <f>IF(D427="","",IF(N427="",DATADATE,N427)-D427)</f>
        <v/>
      </c>
      <c r="R427" s="15">
        <f>IF(OR(P427="",N427&lt;&gt;""),"",IF(DATADATE&gt;P427,"OVERDUE",""))</f>
        <v/>
      </c>
      <c r="S427" s="16" t="n"/>
      <c r="T427" s="16" t="n"/>
    </row>
    <row r="428">
      <c r="A428" s="15">
        <f>IF(C428="","",PROJ&amp;"-"&amp;"SI"&amp;"-"&amp;B428&amp;"-"&amp;TEXT(C428,"0000"))</f>
        <v/>
      </c>
      <c r="B428" s="16" t="n"/>
      <c r="C428" s="16" t="n"/>
      <c r="D428" s="17" t="n"/>
      <c r="E428" s="16" t="n"/>
      <c r="F428" s="16" t="n"/>
      <c r="G428" s="16" t="n"/>
      <c r="H428" s="16" t="n"/>
      <c r="I428" s="16" t="n"/>
      <c r="J428" s="16" t="n"/>
      <c r="K428" s="16" t="n"/>
      <c r="L428" s="16" t="n"/>
      <c r="M428" s="16" t="n"/>
      <c r="N428" s="17" t="n"/>
      <c r="O428" s="16" t="n"/>
      <c r="P428" s="18">
        <f>IF(D428="","",_xlfn.WORKDAY.INTL(D428,TA_SI,WEEKEND,HOL))</f>
        <v/>
      </c>
      <c r="Q428" s="15">
        <f>IF(D428="","",IF(N428="",DATADATE,N428)-D428)</f>
        <v/>
      </c>
      <c r="R428" s="15">
        <f>IF(OR(P428="",N428&lt;&gt;""),"",IF(DATADATE&gt;P428,"OVERDUE",""))</f>
        <v/>
      </c>
      <c r="S428" s="16" t="n"/>
      <c r="T428" s="16" t="n"/>
    </row>
    <row r="429">
      <c r="A429" s="15">
        <f>IF(C429="","",PROJ&amp;"-"&amp;"SI"&amp;"-"&amp;B429&amp;"-"&amp;TEXT(C429,"0000"))</f>
        <v/>
      </c>
      <c r="B429" s="16" t="n"/>
      <c r="C429" s="16" t="n"/>
      <c r="D429" s="17" t="n"/>
      <c r="E429" s="16" t="n"/>
      <c r="F429" s="16" t="n"/>
      <c r="G429" s="16" t="n"/>
      <c r="H429" s="16" t="n"/>
      <c r="I429" s="16" t="n"/>
      <c r="J429" s="16" t="n"/>
      <c r="K429" s="16" t="n"/>
      <c r="L429" s="16" t="n"/>
      <c r="M429" s="16" t="n"/>
      <c r="N429" s="17" t="n"/>
      <c r="O429" s="16" t="n"/>
      <c r="P429" s="18">
        <f>IF(D429="","",_xlfn.WORKDAY.INTL(D429,TA_SI,WEEKEND,HOL))</f>
        <v/>
      </c>
      <c r="Q429" s="15">
        <f>IF(D429="","",IF(N429="",DATADATE,N429)-D429)</f>
        <v/>
      </c>
      <c r="R429" s="15">
        <f>IF(OR(P429="",N429&lt;&gt;""),"",IF(DATADATE&gt;P429,"OVERDUE",""))</f>
        <v/>
      </c>
      <c r="S429" s="16" t="n"/>
      <c r="T429" s="16" t="n"/>
    </row>
    <row r="430">
      <c r="A430" s="15">
        <f>IF(C430="","",PROJ&amp;"-"&amp;"SI"&amp;"-"&amp;B430&amp;"-"&amp;TEXT(C430,"0000"))</f>
        <v/>
      </c>
      <c r="B430" s="16" t="n"/>
      <c r="C430" s="16" t="n"/>
      <c r="D430" s="17" t="n"/>
      <c r="E430" s="16" t="n"/>
      <c r="F430" s="16" t="n"/>
      <c r="G430" s="16" t="n"/>
      <c r="H430" s="16" t="n"/>
      <c r="I430" s="16" t="n"/>
      <c r="J430" s="16" t="n"/>
      <c r="K430" s="16" t="n"/>
      <c r="L430" s="16" t="n"/>
      <c r="M430" s="16" t="n"/>
      <c r="N430" s="17" t="n"/>
      <c r="O430" s="16" t="n"/>
      <c r="P430" s="18">
        <f>IF(D430="","",_xlfn.WORKDAY.INTL(D430,TA_SI,WEEKEND,HOL))</f>
        <v/>
      </c>
      <c r="Q430" s="15">
        <f>IF(D430="","",IF(N430="",DATADATE,N430)-D430)</f>
        <v/>
      </c>
      <c r="R430" s="15">
        <f>IF(OR(P430="",N430&lt;&gt;""),"",IF(DATADATE&gt;P430,"OVERDUE",""))</f>
        <v/>
      </c>
      <c r="S430" s="16" t="n"/>
      <c r="T430" s="16" t="n"/>
    </row>
    <row r="431">
      <c r="A431" s="15">
        <f>IF(C431="","",PROJ&amp;"-"&amp;"SI"&amp;"-"&amp;B431&amp;"-"&amp;TEXT(C431,"0000"))</f>
        <v/>
      </c>
      <c r="B431" s="16" t="n"/>
      <c r="C431" s="16" t="n"/>
      <c r="D431" s="17" t="n"/>
      <c r="E431" s="16" t="n"/>
      <c r="F431" s="16" t="n"/>
      <c r="G431" s="16" t="n"/>
      <c r="H431" s="16" t="n"/>
      <c r="I431" s="16" t="n"/>
      <c r="J431" s="16" t="n"/>
      <c r="K431" s="16" t="n"/>
      <c r="L431" s="16" t="n"/>
      <c r="M431" s="16" t="n"/>
      <c r="N431" s="17" t="n"/>
      <c r="O431" s="16" t="n"/>
      <c r="P431" s="18">
        <f>IF(D431="","",_xlfn.WORKDAY.INTL(D431,TA_SI,WEEKEND,HOL))</f>
        <v/>
      </c>
      <c r="Q431" s="15">
        <f>IF(D431="","",IF(N431="",DATADATE,N431)-D431)</f>
        <v/>
      </c>
      <c r="R431" s="15">
        <f>IF(OR(P431="",N431&lt;&gt;""),"",IF(DATADATE&gt;P431,"OVERDUE",""))</f>
        <v/>
      </c>
      <c r="S431" s="16" t="n"/>
      <c r="T431" s="16" t="n"/>
    </row>
    <row r="432">
      <c r="A432" s="15">
        <f>IF(C432="","",PROJ&amp;"-"&amp;"SI"&amp;"-"&amp;B432&amp;"-"&amp;TEXT(C432,"0000"))</f>
        <v/>
      </c>
      <c r="B432" s="16" t="n"/>
      <c r="C432" s="16" t="n"/>
      <c r="D432" s="17" t="n"/>
      <c r="E432" s="16" t="n"/>
      <c r="F432" s="16" t="n"/>
      <c r="G432" s="16" t="n"/>
      <c r="H432" s="16" t="n"/>
      <c r="I432" s="16" t="n"/>
      <c r="J432" s="16" t="n"/>
      <c r="K432" s="16" t="n"/>
      <c r="L432" s="16" t="n"/>
      <c r="M432" s="16" t="n"/>
      <c r="N432" s="17" t="n"/>
      <c r="O432" s="16" t="n"/>
      <c r="P432" s="18">
        <f>IF(D432="","",_xlfn.WORKDAY.INTL(D432,TA_SI,WEEKEND,HOL))</f>
        <v/>
      </c>
      <c r="Q432" s="15">
        <f>IF(D432="","",IF(N432="",DATADATE,N432)-D432)</f>
        <v/>
      </c>
      <c r="R432" s="15">
        <f>IF(OR(P432="",N432&lt;&gt;""),"",IF(DATADATE&gt;P432,"OVERDUE",""))</f>
        <v/>
      </c>
      <c r="S432" s="16" t="n"/>
      <c r="T432" s="16" t="n"/>
    </row>
    <row r="433">
      <c r="A433" s="15">
        <f>IF(C433="","",PROJ&amp;"-"&amp;"SI"&amp;"-"&amp;B433&amp;"-"&amp;TEXT(C433,"0000"))</f>
        <v/>
      </c>
      <c r="B433" s="16" t="n"/>
      <c r="C433" s="16" t="n"/>
      <c r="D433" s="17" t="n"/>
      <c r="E433" s="16" t="n"/>
      <c r="F433" s="16" t="n"/>
      <c r="G433" s="16" t="n"/>
      <c r="H433" s="16" t="n"/>
      <c r="I433" s="16" t="n"/>
      <c r="J433" s="16" t="n"/>
      <c r="K433" s="16" t="n"/>
      <c r="L433" s="16" t="n"/>
      <c r="M433" s="16" t="n"/>
      <c r="N433" s="17" t="n"/>
      <c r="O433" s="16" t="n"/>
      <c r="P433" s="18">
        <f>IF(D433="","",_xlfn.WORKDAY.INTL(D433,TA_SI,WEEKEND,HOL))</f>
        <v/>
      </c>
      <c r="Q433" s="15">
        <f>IF(D433="","",IF(N433="",DATADATE,N433)-D433)</f>
        <v/>
      </c>
      <c r="R433" s="15">
        <f>IF(OR(P433="",N433&lt;&gt;""),"",IF(DATADATE&gt;P433,"OVERDUE",""))</f>
        <v/>
      </c>
      <c r="S433" s="16" t="n"/>
      <c r="T433" s="16" t="n"/>
    </row>
    <row r="434">
      <c r="A434" s="15">
        <f>IF(C434="","",PROJ&amp;"-"&amp;"SI"&amp;"-"&amp;B434&amp;"-"&amp;TEXT(C434,"0000"))</f>
        <v/>
      </c>
      <c r="B434" s="16" t="n"/>
      <c r="C434" s="16" t="n"/>
      <c r="D434" s="17" t="n"/>
      <c r="E434" s="16" t="n"/>
      <c r="F434" s="16" t="n"/>
      <c r="G434" s="16" t="n"/>
      <c r="H434" s="16" t="n"/>
      <c r="I434" s="16" t="n"/>
      <c r="J434" s="16" t="n"/>
      <c r="K434" s="16" t="n"/>
      <c r="L434" s="16" t="n"/>
      <c r="M434" s="16" t="n"/>
      <c r="N434" s="17" t="n"/>
      <c r="O434" s="16" t="n"/>
      <c r="P434" s="18">
        <f>IF(D434="","",_xlfn.WORKDAY.INTL(D434,TA_SI,WEEKEND,HOL))</f>
        <v/>
      </c>
      <c r="Q434" s="15">
        <f>IF(D434="","",IF(N434="",DATADATE,N434)-D434)</f>
        <v/>
      </c>
      <c r="R434" s="15">
        <f>IF(OR(P434="",N434&lt;&gt;""),"",IF(DATADATE&gt;P434,"OVERDUE",""))</f>
        <v/>
      </c>
      <c r="S434" s="16" t="n"/>
      <c r="T434" s="16" t="n"/>
    </row>
    <row r="435">
      <c r="A435" s="15">
        <f>IF(C435="","",PROJ&amp;"-"&amp;"SI"&amp;"-"&amp;B435&amp;"-"&amp;TEXT(C435,"0000"))</f>
        <v/>
      </c>
      <c r="B435" s="16" t="n"/>
      <c r="C435" s="16" t="n"/>
      <c r="D435" s="17" t="n"/>
      <c r="E435" s="16" t="n"/>
      <c r="F435" s="16" t="n"/>
      <c r="G435" s="16" t="n"/>
      <c r="H435" s="16" t="n"/>
      <c r="I435" s="16" t="n"/>
      <c r="J435" s="16" t="n"/>
      <c r="K435" s="16" t="n"/>
      <c r="L435" s="16" t="n"/>
      <c r="M435" s="16" t="n"/>
      <c r="N435" s="17" t="n"/>
      <c r="O435" s="16" t="n"/>
      <c r="P435" s="18">
        <f>IF(D435="","",_xlfn.WORKDAY.INTL(D435,TA_SI,WEEKEND,HOL))</f>
        <v/>
      </c>
      <c r="Q435" s="15">
        <f>IF(D435="","",IF(N435="",DATADATE,N435)-D435)</f>
        <v/>
      </c>
      <c r="R435" s="15">
        <f>IF(OR(P435="",N435&lt;&gt;""),"",IF(DATADATE&gt;P435,"OVERDUE",""))</f>
        <v/>
      </c>
      <c r="S435" s="16" t="n"/>
      <c r="T435" s="16" t="n"/>
    </row>
    <row r="436">
      <c r="A436" s="15">
        <f>IF(C436="","",PROJ&amp;"-"&amp;"SI"&amp;"-"&amp;B436&amp;"-"&amp;TEXT(C436,"0000"))</f>
        <v/>
      </c>
      <c r="B436" s="16" t="n"/>
      <c r="C436" s="16" t="n"/>
      <c r="D436" s="17" t="n"/>
      <c r="E436" s="16" t="n"/>
      <c r="F436" s="16" t="n"/>
      <c r="G436" s="16" t="n"/>
      <c r="H436" s="16" t="n"/>
      <c r="I436" s="16" t="n"/>
      <c r="J436" s="16" t="n"/>
      <c r="K436" s="16" t="n"/>
      <c r="L436" s="16" t="n"/>
      <c r="M436" s="16" t="n"/>
      <c r="N436" s="17" t="n"/>
      <c r="O436" s="16" t="n"/>
      <c r="P436" s="18">
        <f>IF(D436="","",_xlfn.WORKDAY.INTL(D436,TA_SI,WEEKEND,HOL))</f>
        <v/>
      </c>
      <c r="Q436" s="15">
        <f>IF(D436="","",IF(N436="",DATADATE,N436)-D436)</f>
        <v/>
      </c>
      <c r="R436" s="15">
        <f>IF(OR(P436="",N436&lt;&gt;""),"",IF(DATADATE&gt;P436,"OVERDUE",""))</f>
        <v/>
      </c>
      <c r="S436" s="16" t="n"/>
      <c r="T436" s="16" t="n"/>
    </row>
    <row r="437">
      <c r="A437" s="15">
        <f>IF(C437="","",PROJ&amp;"-"&amp;"SI"&amp;"-"&amp;B437&amp;"-"&amp;TEXT(C437,"0000"))</f>
        <v/>
      </c>
      <c r="B437" s="16" t="n"/>
      <c r="C437" s="16" t="n"/>
      <c r="D437" s="17" t="n"/>
      <c r="E437" s="16" t="n"/>
      <c r="F437" s="16" t="n"/>
      <c r="G437" s="16" t="n"/>
      <c r="H437" s="16" t="n"/>
      <c r="I437" s="16" t="n"/>
      <c r="J437" s="16" t="n"/>
      <c r="K437" s="16" t="n"/>
      <c r="L437" s="16" t="n"/>
      <c r="M437" s="16" t="n"/>
      <c r="N437" s="17" t="n"/>
      <c r="O437" s="16" t="n"/>
      <c r="P437" s="18">
        <f>IF(D437="","",_xlfn.WORKDAY.INTL(D437,TA_SI,WEEKEND,HOL))</f>
        <v/>
      </c>
      <c r="Q437" s="15">
        <f>IF(D437="","",IF(N437="",DATADATE,N437)-D437)</f>
        <v/>
      </c>
      <c r="R437" s="15">
        <f>IF(OR(P437="",N437&lt;&gt;""),"",IF(DATADATE&gt;P437,"OVERDUE",""))</f>
        <v/>
      </c>
      <c r="S437" s="16" t="n"/>
      <c r="T437" s="16" t="n"/>
    </row>
    <row r="438">
      <c r="A438" s="15">
        <f>IF(C438="","",PROJ&amp;"-"&amp;"SI"&amp;"-"&amp;B438&amp;"-"&amp;TEXT(C438,"0000"))</f>
        <v/>
      </c>
      <c r="B438" s="16" t="n"/>
      <c r="C438" s="16" t="n"/>
      <c r="D438" s="17" t="n"/>
      <c r="E438" s="16" t="n"/>
      <c r="F438" s="16" t="n"/>
      <c r="G438" s="16" t="n"/>
      <c r="H438" s="16" t="n"/>
      <c r="I438" s="16" t="n"/>
      <c r="J438" s="16" t="n"/>
      <c r="K438" s="16" t="n"/>
      <c r="L438" s="16" t="n"/>
      <c r="M438" s="16" t="n"/>
      <c r="N438" s="17" t="n"/>
      <c r="O438" s="16" t="n"/>
      <c r="P438" s="18">
        <f>IF(D438="","",_xlfn.WORKDAY.INTL(D438,TA_SI,WEEKEND,HOL))</f>
        <v/>
      </c>
      <c r="Q438" s="15">
        <f>IF(D438="","",IF(N438="",DATADATE,N438)-D438)</f>
        <v/>
      </c>
      <c r="R438" s="15">
        <f>IF(OR(P438="",N438&lt;&gt;""),"",IF(DATADATE&gt;P438,"OVERDUE",""))</f>
        <v/>
      </c>
      <c r="S438" s="16" t="n"/>
      <c r="T438" s="16" t="n"/>
    </row>
    <row r="439">
      <c r="A439" s="15">
        <f>IF(C439="","",PROJ&amp;"-"&amp;"SI"&amp;"-"&amp;B439&amp;"-"&amp;TEXT(C439,"0000"))</f>
        <v/>
      </c>
      <c r="B439" s="16" t="n"/>
      <c r="C439" s="16" t="n"/>
      <c r="D439" s="17" t="n"/>
      <c r="E439" s="16" t="n"/>
      <c r="F439" s="16" t="n"/>
      <c r="G439" s="16" t="n"/>
      <c r="H439" s="16" t="n"/>
      <c r="I439" s="16" t="n"/>
      <c r="J439" s="16" t="n"/>
      <c r="K439" s="16" t="n"/>
      <c r="L439" s="16" t="n"/>
      <c r="M439" s="16" t="n"/>
      <c r="N439" s="17" t="n"/>
      <c r="O439" s="16" t="n"/>
      <c r="P439" s="18">
        <f>IF(D439="","",_xlfn.WORKDAY.INTL(D439,TA_SI,WEEKEND,HOL))</f>
        <v/>
      </c>
      <c r="Q439" s="15">
        <f>IF(D439="","",IF(N439="",DATADATE,N439)-D439)</f>
        <v/>
      </c>
      <c r="R439" s="15">
        <f>IF(OR(P439="",N439&lt;&gt;""),"",IF(DATADATE&gt;P439,"OVERDUE",""))</f>
        <v/>
      </c>
      <c r="S439" s="16" t="n"/>
      <c r="T439" s="16" t="n"/>
    </row>
    <row r="440">
      <c r="A440" s="15">
        <f>IF(C440="","",PROJ&amp;"-"&amp;"SI"&amp;"-"&amp;B440&amp;"-"&amp;TEXT(C440,"0000"))</f>
        <v/>
      </c>
      <c r="B440" s="16" t="n"/>
      <c r="C440" s="16" t="n"/>
      <c r="D440" s="17" t="n"/>
      <c r="E440" s="16" t="n"/>
      <c r="F440" s="16" t="n"/>
      <c r="G440" s="16" t="n"/>
      <c r="H440" s="16" t="n"/>
      <c r="I440" s="16" t="n"/>
      <c r="J440" s="16" t="n"/>
      <c r="K440" s="16" t="n"/>
      <c r="L440" s="16" t="n"/>
      <c r="M440" s="16" t="n"/>
      <c r="N440" s="17" t="n"/>
      <c r="O440" s="16" t="n"/>
      <c r="P440" s="18">
        <f>IF(D440="","",_xlfn.WORKDAY.INTL(D440,TA_SI,WEEKEND,HOL))</f>
        <v/>
      </c>
      <c r="Q440" s="15">
        <f>IF(D440="","",IF(N440="",DATADATE,N440)-D440)</f>
        <v/>
      </c>
      <c r="R440" s="15">
        <f>IF(OR(P440="",N440&lt;&gt;""),"",IF(DATADATE&gt;P440,"OVERDUE",""))</f>
        <v/>
      </c>
      <c r="S440" s="16" t="n"/>
      <c r="T440" s="16" t="n"/>
    </row>
    <row r="441">
      <c r="A441" s="15">
        <f>IF(C441="","",PROJ&amp;"-"&amp;"SI"&amp;"-"&amp;B441&amp;"-"&amp;TEXT(C441,"0000"))</f>
        <v/>
      </c>
      <c r="B441" s="16" t="n"/>
      <c r="C441" s="16" t="n"/>
      <c r="D441" s="17" t="n"/>
      <c r="E441" s="16" t="n"/>
      <c r="F441" s="16" t="n"/>
      <c r="G441" s="16" t="n"/>
      <c r="H441" s="16" t="n"/>
      <c r="I441" s="16" t="n"/>
      <c r="J441" s="16" t="n"/>
      <c r="K441" s="16" t="n"/>
      <c r="L441" s="16" t="n"/>
      <c r="M441" s="16" t="n"/>
      <c r="N441" s="17" t="n"/>
      <c r="O441" s="16" t="n"/>
      <c r="P441" s="18">
        <f>IF(D441="","",_xlfn.WORKDAY.INTL(D441,TA_SI,WEEKEND,HOL))</f>
        <v/>
      </c>
      <c r="Q441" s="15">
        <f>IF(D441="","",IF(N441="",DATADATE,N441)-D441)</f>
        <v/>
      </c>
      <c r="R441" s="15">
        <f>IF(OR(P441="",N441&lt;&gt;""),"",IF(DATADATE&gt;P441,"OVERDUE",""))</f>
        <v/>
      </c>
      <c r="S441" s="16" t="n"/>
      <c r="T441" s="16" t="n"/>
    </row>
    <row r="442">
      <c r="A442" s="15">
        <f>IF(C442="","",PROJ&amp;"-"&amp;"SI"&amp;"-"&amp;B442&amp;"-"&amp;TEXT(C442,"0000"))</f>
        <v/>
      </c>
      <c r="B442" s="16" t="n"/>
      <c r="C442" s="16" t="n"/>
      <c r="D442" s="17" t="n"/>
      <c r="E442" s="16" t="n"/>
      <c r="F442" s="16" t="n"/>
      <c r="G442" s="16" t="n"/>
      <c r="H442" s="16" t="n"/>
      <c r="I442" s="16" t="n"/>
      <c r="J442" s="16" t="n"/>
      <c r="K442" s="16" t="n"/>
      <c r="L442" s="16" t="n"/>
      <c r="M442" s="16" t="n"/>
      <c r="N442" s="17" t="n"/>
      <c r="O442" s="16" t="n"/>
      <c r="P442" s="18">
        <f>IF(D442="","",_xlfn.WORKDAY.INTL(D442,TA_SI,WEEKEND,HOL))</f>
        <v/>
      </c>
      <c r="Q442" s="15">
        <f>IF(D442="","",IF(N442="",DATADATE,N442)-D442)</f>
        <v/>
      </c>
      <c r="R442" s="15">
        <f>IF(OR(P442="",N442&lt;&gt;""),"",IF(DATADATE&gt;P442,"OVERDUE",""))</f>
        <v/>
      </c>
      <c r="S442" s="16" t="n"/>
      <c r="T442" s="16" t="n"/>
    </row>
    <row r="443">
      <c r="A443" s="15">
        <f>IF(C443="","",PROJ&amp;"-"&amp;"SI"&amp;"-"&amp;B443&amp;"-"&amp;TEXT(C443,"0000"))</f>
        <v/>
      </c>
      <c r="B443" s="16" t="n"/>
      <c r="C443" s="16" t="n"/>
      <c r="D443" s="17" t="n"/>
      <c r="E443" s="16" t="n"/>
      <c r="F443" s="16" t="n"/>
      <c r="G443" s="16" t="n"/>
      <c r="H443" s="16" t="n"/>
      <c r="I443" s="16" t="n"/>
      <c r="J443" s="16" t="n"/>
      <c r="K443" s="16" t="n"/>
      <c r="L443" s="16" t="n"/>
      <c r="M443" s="16" t="n"/>
      <c r="N443" s="17" t="n"/>
      <c r="O443" s="16" t="n"/>
      <c r="P443" s="18">
        <f>IF(D443="","",_xlfn.WORKDAY.INTL(D443,TA_SI,WEEKEND,HOL))</f>
        <v/>
      </c>
      <c r="Q443" s="15">
        <f>IF(D443="","",IF(N443="",DATADATE,N443)-D443)</f>
        <v/>
      </c>
      <c r="R443" s="15">
        <f>IF(OR(P443="",N443&lt;&gt;""),"",IF(DATADATE&gt;P443,"OVERDUE",""))</f>
        <v/>
      </c>
      <c r="S443" s="16" t="n"/>
      <c r="T443" s="16" t="n"/>
    </row>
    <row r="444">
      <c r="A444" s="15">
        <f>IF(C444="","",PROJ&amp;"-"&amp;"SI"&amp;"-"&amp;B444&amp;"-"&amp;TEXT(C444,"0000"))</f>
        <v/>
      </c>
      <c r="B444" s="16" t="n"/>
      <c r="C444" s="16" t="n"/>
      <c r="D444" s="17" t="n"/>
      <c r="E444" s="16" t="n"/>
      <c r="F444" s="16" t="n"/>
      <c r="G444" s="16" t="n"/>
      <c r="H444" s="16" t="n"/>
      <c r="I444" s="16" t="n"/>
      <c r="J444" s="16" t="n"/>
      <c r="K444" s="16" t="n"/>
      <c r="L444" s="16" t="n"/>
      <c r="M444" s="16" t="n"/>
      <c r="N444" s="17" t="n"/>
      <c r="O444" s="16" t="n"/>
      <c r="P444" s="18">
        <f>IF(D444="","",_xlfn.WORKDAY.INTL(D444,TA_SI,WEEKEND,HOL))</f>
        <v/>
      </c>
      <c r="Q444" s="15">
        <f>IF(D444="","",IF(N444="",DATADATE,N444)-D444)</f>
        <v/>
      </c>
      <c r="R444" s="15">
        <f>IF(OR(P444="",N444&lt;&gt;""),"",IF(DATADATE&gt;P444,"OVERDUE",""))</f>
        <v/>
      </c>
      <c r="S444" s="16" t="n"/>
      <c r="T444" s="16" t="n"/>
    </row>
    <row r="445">
      <c r="A445" s="15">
        <f>IF(C445="","",PROJ&amp;"-"&amp;"SI"&amp;"-"&amp;B445&amp;"-"&amp;TEXT(C445,"0000"))</f>
        <v/>
      </c>
      <c r="B445" s="16" t="n"/>
      <c r="C445" s="16" t="n"/>
      <c r="D445" s="17" t="n"/>
      <c r="E445" s="16" t="n"/>
      <c r="F445" s="16" t="n"/>
      <c r="G445" s="16" t="n"/>
      <c r="H445" s="16" t="n"/>
      <c r="I445" s="16" t="n"/>
      <c r="J445" s="16" t="n"/>
      <c r="K445" s="16" t="n"/>
      <c r="L445" s="16" t="n"/>
      <c r="M445" s="16" t="n"/>
      <c r="N445" s="17" t="n"/>
      <c r="O445" s="16" t="n"/>
      <c r="P445" s="18">
        <f>IF(D445="","",_xlfn.WORKDAY.INTL(D445,TA_SI,WEEKEND,HOL))</f>
        <v/>
      </c>
      <c r="Q445" s="15">
        <f>IF(D445="","",IF(N445="",DATADATE,N445)-D445)</f>
        <v/>
      </c>
      <c r="R445" s="15">
        <f>IF(OR(P445="",N445&lt;&gt;""),"",IF(DATADATE&gt;P445,"OVERDUE",""))</f>
        <v/>
      </c>
      <c r="S445" s="16" t="n"/>
      <c r="T445" s="16" t="n"/>
    </row>
    <row r="446">
      <c r="A446" s="15">
        <f>IF(C446="","",PROJ&amp;"-"&amp;"SI"&amp;"-"&amp;B446&amp;"-"&amp;TEXT(C446,"0000"))</f>
        <v/>
      </c>
      <c r="B446" s="16" t="n"/>
      <c r="C446" s="16" t="n"/>
      <c r="D446" s="17" t="n"/>
      <c r="E446" s="16" t="n"/>
      <c r="F446" s="16" t="n"/>
      <c r="G446" s="16" t="n"/>
      <c r="H446" s="16" t="n"/>
      <c r="I446" s="16" t="n"/>
      <c r="J446" s="16" t="n"/>
      <c r="K446" s="16" t="n"/>
      <c r="L446" s="16" t="n"/>
      <c r="M446" s="16" t="n"/>
      <c r="N446" s="17" t="n"/>
      <c r="O446" s="16" t="n"/>
      <c r="P446" s="18">
        <f>IF(D446="","",_xlfn.WORKDAY.INTL(D446,TA_SI,WEEKEND,HOL))</f>
        <v/>
      </c>
      <c r="Q446" s="15">
        <f>IF(D446="","",IF(N446="",DATADATE,N446)-D446)</f>
        <v/>
      </c>
      <c r="R446" s="15">
        <f>IF(OR(P446="",N446&lt;&gt;""),"",IF(DATADATE&gt;P446,"OVERDUE",""))</f>
        <v/>
      </c>
      <c r="S446" s="16" t="n"/>
      <c r="T446" s="16" t="n"/>
    </row>
    <row r="447">
      <c r="A447" s="15">
        <f>IF(C447="","",PROJ&amp;"-"&amp;"SI"&amp;"-"&amp;B447&amp;"-"&amp;TEXT(C447,"0000"))</f>
        <v/>
      </c>
      <c r="B447" s="16" t="n"/>
      <c r="C447" s="16" t="n"/>
      <c r="D447" s="17" t="n"/>
      <c r="E447" s="16" t="n"/>
      <c r="F447" s="16" t="n"/>
      <c r="G447" s="16" t="n"/>
      <c r="H447" s="16" t="n"/>
      <c r="I447" s="16" t="n"/>
      <c r="J447" s="16" t="n"/>
      <c r="K447" s="16" t="n"/>
      <c r="L447" s="16" t="n"/>
      <c r="M447" s="16" t="n"/>
      <c r="N447" s="17" t="n"/>
      <c r="O447" s="16" t="n"/>
      <c r="P447" s="18">
        <f>IF(D447="","",_xlfn.WORKDAY.INTL(D447,TA_SI,WEEKEND,HOL))</f>
        <v/>
      </c>
      <c r="Q447" s="15">
        <f>IF(D447="","",IF(N447="",DATADATE,N447)-D447)</f>
        <v/>
      </c>
      <c r="R447" s="15">
        <f>IF(OR(P447="",N447&lt;&gt;""),"",IF(DATADATE&gt;P447,"OVERDUE",""))</f>
        <v/>
      </c>
      <c r="S447" s="16" t="n"/>
      <c r="T447" s="16" t="n"/>
    </row>
    <row r="448">
      <c r="A448" s="15">
        <f>IF(C448="","",PROJ&amp;"-"&amp;"SI"&amp;"-"&amp;B448&amp;"-"&amp;TEXT(C448,"0000"))</f>
        <v/>
      </c>
      <c r="B448" s="16" t="n"/>
      <c r="C448" s="16" t="n"/>
      <c r="D448" s="17" t="n"/>
      <c r="E448" s="16" t="n"/>
      <c r="F448" s="16" t="n"/>
      <c r="G448" s="16" t="n"/>
      <c r="H448" s="16" t="n"/>
      <c r="I448" s="16" t="n"/>
      <c r="J448" s="16" t="n"/>
      <c r="K448" s="16" t="n"/>
      <c r="L448" s="16" t="n"/>
      <c r="M448" s="16" t="n"/>
      <c r="N448" s="17" t="n"/>
      <c r="O448" s="16" t="n"/>
      <c r="P448" s="18">
        <f>IF(D448="","",_xlfn.WORKDAY.INTL(D448,TA_SI,WEEKEND,HOL))</f>
        <v/>
      </c>
      <c r="Q448" s="15">
        <f>IF(D448="","",IF(N448="",DATADATE,N448)-D448)</f>
        <v/>
      </c>
      <c r="R448" s="15">
        <f>IF(OR(P448="",N448&lt;&gt;""),"",IF(DATADATE&gt;P448,"OVERDUE",""))</f>
        <v/>
      </c>
      <c r="S448" s="16" t="n"/>
      <c r="T448" s="16" t="n"/>
    </row>
    <row r="449">
      <c r="A449" s="15">
        <f>IF(C449="","",PROJ&amp;"-"&amp;"SI"&amp;"-"&amp;B449&amp;"-"&amp;TEXT(C449,"0000"))</f>
        <v/>
      </c>
      <c r="B449" s="16" t="n"/>
      <c r="C449" s="16" t="n"/>
      <c r="D449" s="17" t="n"/>
      <c r="E449" s="16" t="n"/>
      <c r="F449" s="16" t="n"/>
      <c r="G449" s="16" t="n"/>
      <c r="H449" s="16" t="n"/>
      <c r="I449" s="16" t="n"/>
      <c r="J449" s="16" t="n"/>
      <c r="K449" s="16" t="n"/>
      <c r="L449" s="16" t="n"/>
      <c r="M449" s="16" t="n"/>
      <c r="N449" s="17" t="n"/>
      <c r="O449" s="16" t="n"/>
      <c r="P449" s="18">
        <f>IF(D449="","",_xlfn.WORKDAY.INTL(D449,TA_SI,WEEKEND,HOL))</f>
        <v/>
      </c>
      <c r="Q449" s="15">
        <f>IF(D449="","",IF(N449="",DATADATE,N449)-D449)</f>
        <v/>
      </c>
      <c r="R449" s="15">
        <f>IF(OR(P449="",N449&lt;&gt;""),"",IF(DATADATE&gt;P449,"OVERDUE",""))</f>
        <v/>
      </c>
      <c r="S449" s="16" t="n"/>
      <c r="T449" s="16" t="n"/>
    </row>
    <row r="450">
      <c r="A450" s="15">
        <f>IF(C450="","",PROJ&amp;"-"&amp;"SI"&amp;"-"&amp;B450&amp;"-"&amp;TEXT(C450,"0000"))</f>
        <v/>
      </c>
      <c r="B450" s="16" t="n"/>
      <c r="C450" s="16" t="n"/>
      <c r="D450" s="17" t="n"/>
      <c r="E450" s="16" t="n"/>
      <c r="F450" s="16" t="n"/>
      <c r="G450" s="16" t="n"/>
      <c r="H450" s="16" t="n"/>
      <c r="I450" s="16" t="n"/>
      <c r="J450" s="16" t="n"/>
      <c r="K450" s="16" t="n"/>
      <c r="L450" s="16" t="n"/>
      <c r="M450" s="16" t="n"/>
      <c r="N450" s="17" t="n"/>
      <c r="O450" s="16" t="n"/>
      <c r="P450" s="18">
        <f>IF(D450="","",_xlfn.WORKDAY.INTL(D450,TA_SI,WEEKEND,HOL))</f>
        <v/>
      </c>
      <c r="Q450" s="15">
        <f>IF(D450="","",IF(N450="",DATADATE,N450)-D450)</f>
        <v/>
      </c>
      <c r="R450" s="15">
        <f>IF(OR(P450="",N450&lt;&gt;""),"",IF(DATADATE&gt;P450,"OVERDUE",""))</f>
        <v/>
      </c>
      <c r="S450" s="16" t="n"/>
      <c r="T450" s="16" t="n"/>
    </row>
    <row r="451">
      <c r="A451" s="15">
        <f>IF(C451="","",PROJ&amp;"-"&amp;"SI"&amp;"-"&amp;B451&amp;"-"&amp;TEXT(C451,"0000"))</f>
        <v/>
      </c>
      <c r="B451" s="16" t="n"/>
      <c r="C451" s="16" t="n"/>
      <c r="D451" s="17" t="n"/>
      <c r="E451" s="16" t="n"/>
      <c r="F451" s="16" t="n"/>
      <c r="G451" s="16" t="n"/>
      <c r="H451" s="16" t="n"/>
      <c r="I451" s="16" t="n"/>
      <c r="J451" s="16" t="n"/>
      <c r="K451" s="16" t="n"/>
      <c r="L451" s="16" t="n"/>
      <c r="M451" s="16" t="n"/>
      <c r="N451" s="17" t="n"/>
      <c r="O451" s="16" t="n"/>
      <c r="P451" s="18">
        <f>IF(D451="","",_xlfn.WORKDAY.INTL(D451,TA_SI,WEEKEND,HOL))</f>
        <v/>
      </c>
      <c r="Q451" s="15">
        <f>IF(D451="","",IF(N451="",DATADATE,N451)-D451)</f>
        <v/>
      </c>
      <c r="R451" s="15">
        <f>IF(OR(P451="",N451&lt;&gt;""),"",IF(DATADATE&gt;P451,"OVERDUE",""))</f>
        <v/>
      </c>
      <c r="S451" s="16" t="n"/>
      <c r="T451" s="16" t="n"/>
    </row>
    <row r="452">
      <c r="A452" s="15">
        <f>IF(C452="","",PROJ&amp;"-"&amp;"SI"&amp;"-"&amp;B452&amp;"-"&amp;TEXT(C452,"0000"))</f>
        <v/>
      </c>
      <c r="B452" s="16" t="n"/>
      <c r="C452" s="16" t="n"/>
      <c r="D452" s="17" t="n"/>
      <c r="E452" s="16" t="n"/>
      <c r="F452" s="16" t="n"/>
      <c r="G452" s="16" t="n"/>
      <c r="H452" s="16" t="n"/>
      <c r="I452" s="16" t="n"/>
      <c r="J452" s="16" t="n"/>
      <c r="K452" s="16" t="n"/>
      <c r="L452" s="16" t="n"/>
      <c r="M452" s="16" t="n"/>
      <c r="N452" s="17" t="n"/>
      <c r="O452" s="16" t="n"/>
      <c r="P452" s="18">
        <f>IF(D452="","",_xlfn.WORKDAY.INTL(D452,TA_SI,WEEKEND,HOL))</f>
        <v/>
      </c>
      <c r="Q452" s="15">
        <f>IF(D452="","",IF(N452="",DATADATE,N452)-D452)</f>
        <v/>
      </c>
      <c r="R452" s="15">
        <f>IF(OR(P452="",N452&lt;&gt;""),"",IF(DATADATE&gt;P452,"OVERDUE",""))</f>
        <v/>
      </c>
      <c r="S452" s="16" t="n"/>
      <c r="T452" s="16" t="n"/>
    </row>
    <row r="453">
      <c r="A453" s="15">
        <f>IF(C453="","",PROJ&amp;"-"&amp;"SI"&amp;"-"&amp;B453&amp;"-"&amp;TEXT(C453,"0000"))</f>
        <v/>
      </c>
      <c r="B453" s="16" t="n"/>
      <c r="C453" s="16" t="n"/>
      <c r="D453" s="17" t="n"/>
      <c r="E453" s="16" t="n"/>
      <c r="F453" s="16" t="n"/>
      <c r="G453" s="16" t="n"/>
      <c r="H453" s="16" t="n"/>
      <c r="I453" s="16" t="n"/>
      <c r="J453" s="16" t="n"/>
      <c r="K453" s="16" t="n"/>
      <c r="L453" s="16" t="n"/>
      <c r="M453" s="16" t="n"/>
      <c r="N453" s="17" t="n"/>
      <c r="O453" s="16" t="n"/>
      <c r="P453" s="18">
        <f>IF(D453="","",_xlfn.WORKDAY.INTL(D453,TA_SI,WEEKEND,HOL))</f>
        <v/>
      </c>
      <c r="Q453" s="15">
        <f>IF(D453="","",IF(N453="",DATADATE,N453)-D453)</f>
        <v/>
      </c>
      <c r="R453" s="15">
        <f>IF(OR(P453="",N453&lt;&gt;""),"",IF(DATADATE&gt;P453,"OVERDUE",""))</f>
        <v/>
      </c>
      <c r="S453" s="16" t="n"/>
      <c r="T453" s="16" t="n"/>
    </row>
    <row r="454">
      <c r="A454" s="15">
        <f>IF(C454="","",PROJ&amp;"-"&amp;"SI"&amp;"-"&amp;B454&amp;"-"&amp;TEXT(C454,"0000"))</f>
        <v/>
      </c>
      <c r="B454" s="16" t="n"/>
      <c r="C454" s="16" t="n"/>
      <c r="D454" s="17" t="n"/>
      <c r="E454" s="16" t="n"/>
      <c r="F454" s="16" t="n"/>
      <c r="G454" s="16" t="n"/>
      <c r="H454" s="16" t="n"/>
      <c r="I454" s="16" t="n"/>
      <c r="J454" s="16" t="n"/>
      <c r="K454" s="16" t="n"/>
      <c r="L454" s="16" t="n"/>
      <c r="M454" s="16" t="n"/>
      <c r="N454" s="17" t="n"/>
      <c r="O454" s="16" t="n"/>
      <c r="P454" s="18">
        <f>IF(D454="","",_xlfn.WORKDAY.INTL(D454,TA_SI,WEEKEND,HOL))</f>
        <v/>
      </c>
      <c r="Q454" s="15">
        <f>IF(D454="","",IF(N454="",DATADATE,N454)-D454)</f>
        <v/>
      </c>
      <c r="R454" s="15">
        <f>IF(OR(P454="",N454&lt;&gt;""),"",IF(DATADATE&gt;P454,"OVERDUE",""))</f>
        <v/>
      </c>
      <c r="S454" s="16" t="n"/>
      <c r="T454" s="16" t="n"/>
    </row>
    <row r="455">
      <c r="A455" s="15">
        <f>IF(C455="","",PROJ&amp;"-"&amp;"SI"&amp;"-"&amp;B455&amp;"-"&amp;TEXT(C455,"0000"))</f>
        <v/>
      </c>
      <c r="B455" s="16" t="n"/>
      <c r="C455" s="16" t="n"/>
      <c r="D455" s="17" t="n"/>
      <c r="E455" s="16" t="n"/>
      <c r="F455" s="16" t="n"/>
      <c r="G455" s="16" t="n"/>
      <c r="H455" s="16" t="n"/>
      <c r="I455" s="16" t="n"/>
      <c r="J455" s="16" t="n"/>
      <c r="K455" s="16" t="n"/>
      <c r="L455" s="16" t="n"/>
      <c r="M455" s="16" t="n"/>
      <c r="N455" s="17" t="n"/>
      <c r="O455" s="16" t="n"/>
      <c r="P455" s="18">
        <f>IF(D455="","",_xlfn.WORKDAY.INTL(D455,TA_SI,WEEKEND,HOL))</f>
        <v/>
      </c>
      <c r="Q455" s="15">
        <f>IF(D455="","",IF(N455="",DATADATE,N455)-D455)</f>
        <v/>
      </c>
      <c r="R455" s="15">
        <f>IF(OR(P455="",N455&lt;&gt;""),"",IF(DATADATE&gt;P455,"OVERDUE",""))</f>
        <v/>
      </c>
      <c r="S455" s="16" t="n"/>
      <c r="T455" s="16" t="n"/>
    </row>
    <row r="456">
      <c r="A456" s="15">
        <f>IF(C456="","",PROJ&amp;"-"&amp;"SI"&amp;"-"&amp;B456&amp;"-"&amp;TEXT(C456,"0000"))</f>
        <v/>
      </c>
      <c r="B456" s="16" t="n"/>
      <c r="C456" s="16" t="n"/>
      <c r="D456" s="17" t="n"/>
      <c r="E456" s="16" t="n"/>
      <c r="F456" s="16" t="n"/>
      <c r="G456" s="16" t="n"/>
      <c r="H456" s="16" t="n"/>
      <c r="I456" s="16" t="n"/>
      <c r="J456" s="16" t="n"/>
      <c r="K456" s="16" t="n"/>
      <c r="L456" s="16" t="n"/>
      <c r="M456" s="16" t="n"/>
      <c r="N456" s="17" t="n"/>
      <c r="O456" s="16" t="n"/>
      <c r="P456" s="18">
        <f>IF(D456="","",_xlfn.WORKDAY.INTL(D456,TA_SI,WEEKEND,HOL))</f>
        <v/>
      </c>
      <c r="Q456" s="15">
        <f>IF(D456="","",IF(N456="",DATADATE,N456)-D456)</f>
        <v/>
      </c>
      <c r="R456" s="15">
        <f>IF(OR(P456="",N456&lt;&gt;""),"",IF(DATADATE&gt;P456,"OVERDUE",""))</f>
        <v/>
      </c>
      <c r="S456" s="16" t="n"/>
      <c r="T456" s="16" t="n"/>
    </row>
    <row r="457">
      <c r="A457" s="15">
        <f>IF(C457="","",PROJ&amp;"-"&amp;"SI"&amp;"-"&amp;B457&amp;"-"&amp;TEXT(C457,"0000"))</f>
        <v/>
      </c>
      <c r="B457" s="16" t="n"/>
      <c r="C457" s="16" t="n"/>
      <c r="D457" s="17" t="n"/>
      <c r="E457" s="16" t="n"/>
      <c r="F457" s="16" t="n"/>
      <c r="G457" s="16" t="n"/>
      <c r="H457" s="16" t="n"/>
      <c r="I457" s="16" t="n"/>
      <c r="J457" s="16" t="n"/>
      <c r="K457" s="16" t="n"/>
      <c r="L457" s="16" t="n"/>
      <c r="M457" s="16" t="n"/>
      <c r="N457" s="17" t="n"/>
      <c r="O457" s="16" t="n"/>
      <c r="P457" s="18">
        <f>IF(D457="","",_xlfn.WORKDAY.INTL(D457,TA_SI,WEEKEND,HOL))</f>
        <v/>
      </c>
      <c r="Q457" s="15">
        <f>IF(D457="","",IF(N457="",DATADATE,N457)-D457)</f>
        <v/>
      </c>
      <c r="R457" s="15">
        <f>IF(OR(P457="",N457&lt;&gt;""),"",IF(DATADATE&gt;P457,"OVERDUE",""))</f>
        <v/>
      </c>
      <c r="S457" s="16" t="n"/>
      <c r="T457" s="16" t="n"/>
    </row>
    <row r="458">
      <c r="A458" s="15">
        <f>IF(C458="","",PROJ&amp;"-"&amp;"SI"&amp;"-"&amp;B458&amp;"-"&amp;TEXT(C458,"0000"))</f>
        <v/>
      </c>
      <c r="B458" s="16" t="n"/>
      <c r="C458" s="16" t="n"/>
      <c r="D458" s="17" t="n"/>
      <c r="E458" s="16" t="n"/>
      <c r="F458" s="16" t="n"/>
      <c r="G458" s="16" t="n"/>
      <c r="H458" s="16" t="n"/>
      <c r="I458" s="16" t="n"/>
      <c r="J458" s="16" t="n"/>
      <c r="K458" s="16" t="n"/>
      <c r="L458" s="16" t="n"/>
      <c r="M458" s="16" t="n"/>
      <c r="N458" s="17" t="n"/>
      <c r="O458" s="16" t="n"/>
      <c r="P458" s="18">
        <f>IF(D458="","",_xlfn.WORKDAY.INTL(D458,TA_SI,WEEKEND,HOL))</f>
        <v/>
      </c>
      <c r="Q458" s="15">
        <f>IF(D458="","",IF(N458="",DATADATE,N458)-D458)</f>
        <v/>
      </c>
      <c r="R458" s="15">
        <f>IF(OR(P458="",N458&lt;&gt;""),"",IF(DATADATE&gt;P458,"OVERDUE",""))</f>
        <v/>
      </c>
      <c r="S458" s="16" t="n"/>
      <c r="T458" s="16" t="n"/>
    </row>
    <row r="459">
      <c r="A459" s="15">
        <f>IF(C459="","",PROJ&amp;"-"&amp;"SI"&amp;"-"&amp;B459&amp;"-"&amp;TEXT(C459,"0000"))</f>
        <v/>
      </c>
      <c r="B459" s="16" t="n"/>
      <c r="C459" s="16" t="n"/>
      <c r="D459" s="17" t="n"/>
      <c r="E459" s="16" t="n"/>
      <c r="F459" s="16" t="n"/>
      <c r="G459" s="16" t="n"/>
      <c r="H459" s="16" t="n"/>
      <c r="I459" s="16" t="n"/>
      <c r="J459" s="16" t="n"/>
      <c r="K459" s="16" t="n"/>
      <c r="L459" s="16" t="n"/>
      <c r="M459" s="16" t="n"/>
      <c r="N459" s="17" t="n"/>
      <c r="O459" s="16" t="n"/>
      <c r="P459" s="18">
        <f>IF(D459="","",_xlfn.WORKDAY.INTL(D459,TA_SI,WEEKEND,HOL))</f>
        <v/>
      </c>
      <c r="Q459" s="15">
        <f>IF(D459="","",IF(N459="",DATADATE,N459)-D459)</f>
        <v/>
      </c>
      <c r="R459" s="15">
        <f>IF(OR(P459="",N459&lt;&gt;""),"",IF(DATADATE&gt;P459,"OVERDUE",""))</f>
        <v/>
      </c>
      <c r="S459" s="16" t="n"/>
      <c r="T459" s="16" t="n"/>
    </row>
    <row r="460">
      <c r="A460" s="15">
        <f>IF(C460="","",PROJ&amp;"-"&amp;"SI"&amp;"-"&amp;B460&amp;"-"&amp;TEXT(C460,"0000"))</f>
        <v/>
      </c>
      <c r="B460" s="16" t="n"/>
      <c r="C460" s="16" t="n"/>
      <c r="D460" s="17" t="n"/>
      <c r="E460" s="16" t="n"/>
      <c r="F460" s="16" t="n"/>
      <c r="G460" s="16" t="n"/>
      <c r="H460" s="16" t="n"/>
      <c r="I460" s="16" t="n"/>
      <c r="J460" s="16" t="n"/>
      <c r="K460" s="16" t="n"/>
      <c r="L460" s="16" t="n"/>
      <c r="M460" s="16" t="n"/>
      <c r="N460" s="17" t="n"/>
      <c r="O460" s="16" t="n"/>
      <c r="P460" s="18">
        <f>IF(D460="","",_xlfn.WORKDAY.INTL(D460,TA_SI,WEEKEND,HOL))</f>
        <v/>
      </c>
      <c r="Q460" s="15">
        <f>IF(D460="","",IF(N460="",DATADATE,N460)-D460)</f>
        <v/>
      </c>
      <c r="R460" s="15">
        <f>IF(OR(P460="",N460&lt;&gt;""),"",IF(DATADATE&gt;P460,"OVERDUE",""))</f>
        <v/>
      </c>
      <c r="S460" s="16" t="n"/>
      <c r="T460" s="16" t="n"/>
    </row>
    <row r="461">
      <c r="A461" s="15">
        <f>IF(C461="","",PROJ&amp;"-"&amp;"SI"&amp;"-"&amp;B461&amp;"-"&amp;TEXT(C461,"0000"))</f>
        <v/>
      </c>
      <c r="B461" s="16" t="n"/>
      <c r="C461" s="16" t="n"/>
      <c r="D461" s="17" t="n"/>
      <c r="E461" s="16" t="n"/>
      <c r="F461" s="16" t="n"/>
      <c r="G461" s="16" t="n"/>
      <c r="H461" s="16" t="n"/>
      <c r="I461" s="16" t="n"/>
      <c r="J461" s="16" t="n"/>
      <c r="K461" s="16" t="n"/>
      <c r="L461" s="16" t="n"/>
      <c r="M461" s="16" t="n"/>
      <c r="N461" s="17" t="n"/>
      <c r="O461" s="16" t="n"/>
      <c r="P461" s="18">
        <f>IF(D461="","",_xlfn.WORKDAY.INTL(D461,TA_SI,WEEKEND,HOL))</f>
        <v/>
      </c>
      <c r="Q461" s="15">
        <f>IF(D461="","",IF(N461="",DATADATE,N461)-D461)</f>
        <v/>
      </c>
      <c r="R461" s="15">
        <f>IF(OR(P461="",N461&lt;&gt;""),"",IF(DATADATE&gt;P461,"OVERDUE",""))</f>
        <v/>
      </c>
      <c r="S461" s="16" t="n"/>
      <c r="T461" s="16" t="n"/>
    </row>
    <row r="462">
      <c r="A462" s="15">
        <f>IF(C462="","",PROJ&amp;"-"&amp;"SI"&amp;"-"&amp;B462&amp;"-"&amp;TEXT(C462,"0000"))</f>
        <v/>
      </c>
      <c r="B462" s="16" t="n"/>
      <c r="C462" s="16" t="n"/>
      <c r="D462" s="17" t="n"/>
      <c r="E462" s="16" t="n"/>
      <c r="F462" s="16" t="n"/>
      <c r="G462" s="16" t="n"/>
      <c r="H462" s="16" t="n"/>
      <c r="I462" s="16" t="n"/>
      <c r="J462" s="16" t="n"/>
      <c r="K462" s="16" t="n"/>
      <c r="L462" s="16" t="n"/>
      <c r="M462" s="16" t="n"/>
      <c r="N462" s="17" t="n"/>
      <c r="O462" s="16" t="n"/>
      <c r="P462" s="18">
        <f>IF(D462="","",_xlfn.WORKDAY.INTL(D462,TA_SI,WEEKEND,HOL))</f>
        <v/>
      </c>
      <c r="Q462" s="15">
        <f>IF(D462="","",IF(N462="",DATADATE,N462)-D462)</f>
        <v/>
      </c>
      <c r="R462" s="15">
        <f>IF(OR(P462="",N462&lt;&gt;""),"",IF(DATADATE&gt;P462,"OVERDUE",""))</f>
        <v/>
      </c>
      <c r="S462" s="16" t="n"/>
      <c r="T462" s="16" t="n"/>
    </row>
    <row r="463">
      <c r="A463" s="15">
        <f>IF(C463="","",PROJ&amp;"-"&amp;"SI"&amp;"-"&amp;B463&amp;"-"&amp;TEXT(C463,"0000"))</f>
        <v/>
      </c>
      <c r="B463" s="16" t="n"/>
      <c r="C463" s="16" t="n"/>
      <c r="D463" s="17" t="n"/>
      <c r="E463" s="16" t="n"/>
      <c r="F463" s="16" t="n"/>
      <c r="G463" s="16" t="n"/>
      <c r="H463" s="16" t="n"/>
      <c r="I463" s="16" t="n"/>
      <c r="J463" s="16" t="n"/>
      <c r="K463" s="16" t="n"/>
      <c r="L463" s="16" t="n"/>
      <c r="M463" s="16" t="n"/>
      <c r="N463" s="17" t="n"/>
      <c r="O463" s="16" t="n"/>
      <c r="P463" s="18">
        <f>IF(D463="","",_xlfn.WORKDAY.INTL(D463,TA_SI,WEEKEND,HOL))</f>
        <v/>
      </c>
      <c r="Q463" s="15">
        <f>IF(D463="","",IF(N463="",DATADATE,N463)-D463)</f>
        <v/>
      </c>
      <c r="R463" s="15">
        <f>IF(OR(P463="",N463&lt;&gt;""),"",IF(DATADATE&gt;P463,"OVERDUE",""))</f>
        <v/>
      </c>
      <c r="S463" s="16" t="n"/>
      <c r="T463" s="16" t="n"/>
    </row>
    <row r="464">
      <c r="A464" s="15">
        <f>IF(C464="","",PROJ&amp;"-"&amp;"SI"&amp;"-"&amp;B464&amp;"-"&amp;TEXT(C464,"0000"))</f>
        <v/>
      </c>
      <c r="B464" s="16" t="n"/>
      <c r="C464" s="16" t="n"/>
      <c r="D464" s="17" t="n"/>
      <c r="E464" s="16" t="n"/>
      <c r="F464" s="16" t="n"/>
      <c r="G464" s="16" t="n"/>
      <c r="H464" s="16" t="n"/>
      <c r="I464" s="16" t="n"/>
      <c r="J464" s="16" t="n"/>
      <c r="K464" s="16" t="n"/>
      <c r="L464" s="16" t="n"/>
      <c r="M464" s="16" t="n"/>
      <c r="N464" s="17" t="n"/>
      <c r="O464" s="16" t="n"/>
      <c r="P464" s="18">
        <f>IF(D464="","",_xlfn.WORKDAY.INTL(D464,TA_SI,WEEKEND,HOL))</f>
        <v/>
      </c>
      <c r="Q464" s="15">
        <f>IF(D464="","",IF(N464="",DATADATE,N464)-D464)</f>
        <v/>
      </c>
      <c r="R464" s="15">
        <f>IF(OR(P464="",N464&lt;&gt;""),"",IF(DATADATE&gt;P464,"OVERDUE",""))</f>
        <v/>
      </c>
      <c r="S464" s="16" t="n"/>
      <c r="T464" s="16" t="n"/>
    </row>
    <row r="465">
      <c r="A465" s="15">
        <f>IF(C465="","",PROJ&amp;"-"&amp;"SI"&amp;"-"&amp;B465&amp;"-"&amp;TEXT(C465,"0000"))</f>
        <v/>
      </c>
      <c r="B465" s="16" t="n"/>
      <c r="C465" s="16" t="n"/>
      <c r="D465" s="17" t="n"/>
      <c r="E465" s="16" t="n"/>
      <c r="F465" s="16" t="n"/>
      <c r="G465" s="16" t="n"/>
      <c r="H465" s="16" t="n"/>
      <c r="I465" s="16" t="n"/>
      <c r="J465" s="16" t="n"/>
      <c r="K465" s="16" t="n"/>
      <c r="L465" s="16" t="n"/>
      <c r="M465" s="16" t="n"/>
      <c r="N465" s="17" t="n"/>
      <c r="O465" s="16" t="n"/>
      <c r="P465" s="18">
        <f>IF(D465="","",_xlfn.WORKDAY.INTL(D465,TA_SI,WEEKEND,HOL))</f>
        <v/>
      </c>
      <c r="Q465" s="15">
        <f>IF(D465="","",IF(N465="",DATADATE,N465)-D465)</f>
        <v/>
      </c>
      <c r="R465" s="15">
        <f>IF(OR(P465="",N465&lt;&gt;""),"",IF(DATADATE&gt;P465,"OVERDUE",""))</f>
        <v/>
      </c>
      <c r="S465" s="16" t="n"/>
      <c r="T465" s="16" t="n"/>
    </row>
    <row r="466">
      <c r="A466" s="15">
        <f>IF(C466="","",PROJ&amp;"-"&amp;"SI"&amp;"-"&amp;B466&amp;"-"&amp;TEXT(C466,"0000"))</f>
        <v/>
      </c>
      <c r="B466" s="16" t="n"/>
      <c r="C466" s="16" t="n"/>
      <c r="D466" s="17" t="n"/>
      <c r="E466" s="16" t="n"/>
      <c r="F466" s="16" t="n"/>
      <c r="G466" s="16" t="n"/>
      <c r="H466" s="16" t="n"/>
      <c r="I466" s="16" t="n"/>
      <c r="J466" s="16" t="n"/>
      <c r="K466" s="16" t="n"/>
      <c r="L466" s="16" t="n"/>
      <c r="M466" s="16" t="n"/>
      <c r="N466" s="17" t="n"/>
      <c r="O466" s="16" t="n"/>
      <c r="P466" s="18">
        <f>IF(D466="","",_xlfn.WORKDAY.INTL(D466,TA_SI,WEEKEND,HOL))</f>
        <v/>
      </c>
      <c r="Q466" s="15">
        <f>IF(D466="","",IF(N466="",DATADATE,N466)-D466)</f>
        <v/>
      </c>
      <c r="R466" s="15">
        <f>IF(OR(P466="",N466&lt;&gt;""),"",IF(DATADATE&gt;P466,"OVERDUE",""))</f>
        <v/>
      </c>
      <c r="S466" s="16" t="n"/>
      <c r="T466" s="16" t="n"/>
    </row>
    <row r="467">
      <c r="A467" s="15">
        <f>IF(C467="","",PROJ&amp;"-"&amp;"SI"&amp;"-"&amp;B467&amp;"-"&amp;TEXT(C467,"0000"))</f>
        <v/>
      </c>
      <c r="B467" s="16" t="n"/>
      <c r="C467" s="16" t="n"/>
      <c r="D467" s="17" t="n"/>
      <c r="E467" s="16" t="n"/>
      <c r="F467" s="16" t="n"/>
      <c r="G467" s="16" t="n"/>
      <c r="H467" s="16" t="n"/>
      <c r="I467" s="16" t="n"/>
      <c r="J467" s="16" t="n"/>
      <c r="K467" s="16" t="n"/>
      <c r="L467" s="16" t="n"/>
      <c r="M467" s="16" t="n"/>
      <c r="N467" s="17" t="n"/>
      <c r="O467" s="16" t="n"/>
      <c r="P467" s="18">
        <f>IF(D467="","",_xlfn.WORKDAY.INTL(D467,TA_SI,WEEKEND,HOL))</f>
        <v/>
      </c>
      <c r="Q467" s="15">
        <f>IF(D467="","",IF(N467="",DATADATE,N467)-D467)</f>
        <v/>
      </c>
      <c r="R467" s="15">
        <f>IF(OR(P467="",N467&lt;&gt;""),"",IF(DATADATE&gt;P467,"OVERDUE",""))</f>
        <v/>
      </c>
      <c r="S467" s="16" t="n"/>
      <c r="T467" s="16" t="n"/>
    </row>
    <row r="468">
      <c r="A468" s="15">
        <f>IF(C468="","",PROJ&amp;"-"&amp;"SI"&amp;"-"&amp;B468&amp;"-"&amp;TEXT(C468,"0000"))</f>
        <v/>
      </c>
      <c r="B468" s="16" t="n"/>
      <c r="C468" s="16" t="n"/>
      <c r="D468" s="17" t="n"/>
      <c r="E468" s="16" t="n"/>
      <c r="F468" s="16" t="n"/>
      <c r="G468" s="16" t="n"/>
      <c r="H468" s="16" t="n"/>
      <c r="I468" s="16" t="n"/>
      <c r="J468" s="16" t="n"/>
      <c r="K468" s="16" t="n"/>
      <c r="L468" s="16" t="n"/>
      <c r="M468" s="16" t="n"/>
      <c r="N468" s="17" t="n"/>
      <c r="O468" s="16" t="n"/>
      <c r="P468" s="18">
        <f>IF(D468="","",_xlfn.WORKDAY.INTL(D468,TA_SI,WEEKEND,HOL))</f>
        <v/>
      </c>
      <c r="Q468" s="15">
        <f>IF(D468="","",IF(N468="",DATADATE,N468)-D468)</f>
        <v/>
      </c>
      <c r="R468" s="15">
        <f>IF(OR(P468="",N468&lt;&gt;""),"",IF(DATADATE&gt;P468,"OVERDUE",""))</f>
        <v/>
      </c>
      <c r="S468" s="16" t="n"/>
      <c r="T468" s="16" t="n"/>
    </row>
    <row r="469">
      <c r="A469" s="15">
        <f>IF(C469="","",PROJ&amp;"-"&amp;"SI"&amp;"-"&amp;B469&amp;"-"&amp;TEXT(C469,"0000"))</f>
        <v/>
      </c>
      <c r="B469" s="16" t="n"/>
      <c r="C469" s="16" t="n"/>
      <c r="D469" s="17" t="n"/>
      <c r="E469" s="16" t="n"/>
      <c r="F469" s="16" t="n"/>
      <c r="G469" s="16" t="n"/>
      <c r="H469" s="16" t="n"/>
      <c r="I469" s="16" t="n"/>
      <c r="J469" s="16" t="n"/>
      <c r="K469" s="16" t="n"/>
      <c r="L469" s="16" t="n"/>
      <c r="M469" s="16" t="n"/>
      <c r="N469" s="17" t="n"/>
      <c r="O469" s="16" t="n"/>
      <c r="P469" s="18">
        <f>IF(D469="","",_xlfn.WORKDAY.INTL(D469,TA_SI,WEEKEND,HOL))</f>
        <v/>
      </c>
      <c r="Q469" s="15">
        <f>IF(D469="","",IF(N469="",DATADATE,N469)-D469)</f>
        <v/>
      </c>
      <c r="R469" s="15">
        <f>IF(OR(P469="",N469&lt;&gt;""),"",IF(DATADATE&gt;P469,"OVERDUE",""))</f>
        <v/>
      </c>
      <c r="S469" s="16" t="n"/>
      <c r="T469" s="16" t="n"/>
    </row>
    <row r="470">
      <c r="A470" s="15">
        <f>IF(C470="","",PROJ&amp;"-"&amp;"SI"&amp;"-"&amp;B470&amp;"-"&amp;TEXT(C470,"0000"))</f>
        <v/>
      </c>
      <c r="B470" s="16" t="n"/>
      <c r="C470" s="16" t="n"/>
      <c r="D470" s="17" t="n"/>
      <c r="E470" s="16" t="n"/>
      <c r="F470" s="16" t="n"/>
      <c r="G470" s="16" t="n"/>
      <c r="H470" s="16" t="n"/>
      <c r="I470" s="16" t="n"/>
      <c r="J470" s="16" t="n"/>
      <c r="K470" s="16" t="n"/>
      <c r="L470" s="16" t="n"/>
      <c r="M470" s="16" t="n"/>
      <c r="N470" s="17" t="n"/>
      <c r="O470" s="16" t="n"/>
      <c r="P470" s="18">
        <f>IF(D470="","",_xlfn.WORKDAY.INTL(D470,TA_SI,WEEKEND,HOL))</f>
        <v/>
      </c>
      <c r="Q470" s="15">
        <f>IF(D470="","",IF(N470="",DATADATE,N470)-D470)</f>
        <v/>
      </c>
      <c r="R470" s="15">
        <f>IF(OR(P470="",N470&lt;&gt;""),"",IF(DATADATE&gt;P470,"OVERDUE",""))</f>
        <v/>
      </c>
      <c r="S470" s="16" t="n"/>
      <c r="T470" s="16" t="n"/>
    </row>
    <row r="471">
      <c r="A471" s="15">
        <f>IF(C471="","",PROJ&amp;"-"&amp;"SI"&amp;"-"&amp;B471&amp;"-"&amp;TEXT(C471,"0000"))</f>
        <v/>
      </c>
      <c r="B471" s="16" t="n"/>
      <c r="C471" s="16" t="n"/>
      <c r="D471" s="17" t="n"/>
      <c r="E471" s="16" t="n"/>
      <c r="F471" s="16" t="n"/>
      <c r="G471" s="16" t="n"/>
      <c r="H471" s="16" t="n"/>
      <c r="I471" s="16" t="n"/>
      <c r="J471" s="16" t="n"/>
      <c r="K471" s="16" t="n"/>
      <c r="L471" s="16" t="n"/>
      <c r="M471" s="16" t="n"/>
      <c r="N471" s="17" t="n"/>
      <c r="O471" s="16" t="n"/>
      <c r="P471" s="18">
        <f>IF(D471="","",_xlfn.WORKDAY.INTL(D471,TA_SI,WEEKEND,HOL))</f>
        <v/>
      </c>
      <c r="Q471" s="15">
        <f>IF(D471="","",IF(N471="",DATADATE,N471)-D471)</f>
        <v/>
      </c>
      <c r="R471" s="15">
        <f>IF(OR(P471="",N471&lt;&gt;""),"",IF(DATADATE&gt;P471,"OVERDUE",""))</f>
        <v/>
      </c>
      <c r="S471" s="16" t="n"/>
      <c r="T471" s="16" t="n"/>
    </row>
    <row r="472">
      <c r="A472" s="15">
        <f>IF(C472="","",PROJ&amp;"-"&amp;"SI"&amp;"-"&amp;B472&amp;"-"&amp;TEXT(C472,"0000"))</f>
        <v/>
      </c>
      <c r="B472" s="16" t="n"/>
      <c r="C472" s="16" t="n"/>
      <c r="D472" s="17" t="n"/>
      <c r="E472" s="16" t="n"/>
      <c r="F472" s="16" t="n"/>
      <c r="G472" s="16" t="n"/>
      <c r="H472" s="16" t="n"/>
      <c r="I472" s="16" t="n"/>
      <c r="J472" s="16" t="n"/>
      <c r="K472" s="16" t="n"/>
      <c r="L472" s="16" t="n"/>
      <c r="M472" s="16" t="n"/>
      <c r="N472" s="17" t="n"/>
      <c r="O472" s="16" t="n"/>
      <c r="P472" s="18">
        <f>IF(D472="","",_xlfn.WORKDAY.INTL(D472,TA_SI,WEEKEND,HOL))</f>
        <v/>
      </c>
      <c r="Q472" s="15">
        <f>IF(D472="","",IF(N472="",DATADATE,N472)-D472)</f>
        <v/>
      </c>
      <c r="R472" s="15">
        <f>IF(OR(P472="",N472&lt;&gt;""),"",IF(DATADATE&gt;P472,"OVERDUE",""))</f>
        <v/>
      </c>
      <c r="S472" s="16" t="n"/>
      <c r="T472" s="16" t="n"/>
    </row>
    <row r="473">
      <c r="A473" s="15">
        <f>IF(C473="","",PROJ&amp;"-"&amp;"SI"&amp;"-"&amp;B473&amp;"-"&amp;TEXT(C473,"0000"))</f>
        <v/>
      </c>
      <c r="B473" s="16" t="n"/>
      <c r="C473" s="16" t="n"/>
      <c r="D473" s="17" t="n"/>
      <c r="E473" s="16" t="n"/>
      <c r="F473" s="16" t="n"/>
      <c r="G473" s="16" t="n"/>
      <c r="H473" s="16" t="n"/>
      <c r="I473" s="16" t="n"/>
      <c r="J473" s="16" t="n"/>
      <c r="K473" s="16" t="n"/>
      <c r="L473" s="16" t="n"/>
      <c r="M473" s="16" t="n"/>
      <c r="N473" s="17" t="n"/>
      <c r="O473" s="16" t="n"/>
      <c r="P473" s="18">
        <f>IF(D473="","",_xlfn.WORKDAY.INTL(D473,TA_SI,WEEKEND,HOL))</f>
        <v/>
      </c>
      <c r="Q473" s="15">
        <f>IF(D473="","",IF(N473="",DATADATE,N473)-D473)</f>
        <v/>
      </c>
      <c r="R473" s="15">
        <f>IF(OR(P473="",N473&lt;&gt;""),"",IF(DATADATE&gt;P473,"OVERDUE",""))</f>
        <v/>
      </c>
      <c r="S473" s="16" t="n"/>
      <c r="T473" s="16" t="n"/>
    </row>
    <row r="474">
      <c r="A474" s="15">
        <f>IF(C474="","",PROJ&amp;"-"&amp;"SI"&amp;"-"&amp;B474&amp;"-"&amp;TEXT(C474,"0000"))</f>
        <v/>
      </c>
      <c r="B474" s="16" t="n"/>
      <c r="C474" s="16" t="n"/>
      <c r="D474" s="17" t="n"/>
      <c r="E474" s="16" t="n"/>
      <c r="F474" s="16" t="n"/>
      <c r="G474" s="16" t="n"/>
      <c r="H474" s="16" t="n"/>
      <c r="I474" s="16" t="n"/>
      <c r="J474" s="16" t="n"/>
      <c r="K474" s="16" t="n"/>
      <c r="L474" s="16" t="n"/>
      <c r="M474" s="16" t="n"/>
      <c r="N474" s="17" t="n"/>
      <c r="O474" s="16" t="n"/>
      <c r="P474" s="18">
        <f>IF(D474="","",_xlfn.WORKDAY.INTL(D474,TA_SI,WEEKEND,HOL))</f>
        <v/>
      </c>
      <c r="Q474" s="15">
        <f>IF(D474="","",IF(N474="",DATADATE,N474)-D474)</f>
        <v/>
      </c>
      <c r="R474" s="15">
        <f>IF(OR(P474="",N474&lt;&gt;""),"",IF(DATADATE&gt;P474,"OVERDUE",""))</f>
        <v/>
      </c>
      <c r="S474" s="16" t="n"/>
      <c r="T474" s="16" t="n"/>
    </row>
    <row r="475">
      <c r="A475" s="15">
        <f>IF(C475="","",PROJ&amp;"-"&amp;"SI"&amp;"-"&amp;B475&amp;"-"&amp;TEXT(C475,"0000"))</f>
        <v/>
      </c>
      <c r="B475" s="16" t="n"/>
      <c r="C475" s="16" t="n"/>
      <c r="D475" s="17" t="n"/>
      <c r="E475" s="16" t="n"/>
      <c r="F475" s="16" t="n"/>
      <c r="G475" s="16" t="n"/>
      <c r="H475" s="16" t="n"/>
      <c r="I475" s="16" t="n"/>
      <c r="J475" s="16" t="n"/>
      <c r="K475" s="16" t="n"/>
      <c r="L475" s="16" t="n"/>
      <c r="M475" s="16" t="n"/>
      <c r="N475" s="17" t="n"/>
      <c r="O475" s="16" t="n"/>
      <c r="P475" s="18">
        <f>IF(D475="","",_xlfn.WORKDAY.INTL(D475,TA_SI,WEEKEND,HOL))</f>
        <v/>
      </c>
      <c r="Q475" s="15">
        <f>IF(D475="","",IF(N475="",DATADATE,N475)-D475)</f>
        <v/>
      </c>
      <c r="R475" s="15">
        <f>IF(OR(P475="",N475&lt;&gt;""),"",IF(DATADATE&gt;P475,"OVERDUE",""))</f>
        <v/>
      </c>
      <c r="S475" s="16" t="n"/>
      <c r="T475" s="16" t="n"/>
    </row>
    <row r="476">
      <c r="A476" s="15">
        <f>IF(C476="","",PROJ&amp;"-"&amp;"SI"&amp;"-"&amp;B476&amp;"-"&amp;TEXT(C476,"0000"))</f>
        <v/>
      </c>
      <c r="B476" s="16" t="n"/>
      <c r="C476" s="16" t="n"/>
      <c r="D476" s="17" t="n"/>
      <c r="E476" s="16" t="n"/>
      <c r="F476" s="16" t="n"/>
      <c r="G476" s="16" t="n"/>
      <c r="H476" s="16" t="n"/>
      <c r="I476" s="16" t="n"/>
      <c r="J476" s="16" t="n"/>
      <c r="K476" s="16" t="n"/>
      <c r="L476" s="16" t="n"/>
      <c r="M476" s="16" t="n"/>
      <c r="N476" s="17" t="n"/>
      <c r="O476" s="16" t="n"/>
      <c r="P476" s="18">
        <f>IF(D476="","",_xlfn.WORKDAY.INTL(D476,TA_SI,WEEKEND,HOL))</f>
        <v/>
      </c>
      <c r="Q476" s="15">
        <f>IF(D476="","",IF(N476="",DATADATE,N476)-D476)</f>
        <v/>
      </c>
      <c r="R476" s="15">
        <f>IF(OR(P476="",N476&lt;&gt;""),"",IF(DATADATE&gt;P476,"OVERDUE",""))</f>
        <v/>
      </c>
      <c r="S476" s="16" t="n"/>
      <c r="T476" s="16" t="n"/>
    </row>
    <row r="477">
      <c r="A477" s="15">
        <f>IF(C477="","",PROJ&amp;"-"&amp;"SI"&amp;"-"&amp;B477&amp;"-"&amp;TEXT(C477,"0000"))</f>
        <v/>
      </c>
      <c r="B477" s="16" t="n"/>
      <c r="C477" s="16" t="n"/>
      <c r="D477" s="17" t="n"/>
      <c r="E477" s="16" t="n"/>
      <c r="F477" s="16" t="n"/>
      <c r="G477" s="16" t="n"/>
      <c r="H477" s="16" t="n"/>
      <c r="I477" s="16" t="n"/>
      <c r="J477" s="16" t="n"/>
      <c r="K477" s="16" t="n"/>
      <c r="L477" s="16" t="n"/>
      <c r="M477" s="16" t="n"/>
      <c r="N477" s="17" t="n"/>
      <c r="O477" s="16" t="n"/>
      <c r="P477" s="18">
        <f>IF(D477="","",_xlfn.WORKDAY.INTL(D477,TA_SI,WEEKEND,HOL))</f>
        <v/>
      </c>
      <c r="Q477" s="15">
        <f>IF(D477="","",IF(N477="",DATADATE,N477)-D477)</f>
        <v/>
      </c>
      <c r="R477" s="15">
        <f>IF(OR(P477="",N477&lt;&gt;""),"",IF(DATADATE&gt;P477,"OVERDUE",""))</f>
        <v/>
      </c>
      <c r="S477" s="16" t="n"/>
      <c r="T477" s="16" t="n"/>
    </row>
    <row r="478">
      <c r="A478" s="15">
        <f>IF(C478="","",PROJ&amp;"-"&amp;"SI"&amp;"-"&amp;B478&amp;"-"&amp;TEXT(C478,"0000"))</f>
        <v/>
      </c>
      <c r="B478" s="16" t="n"/>
      <c r="C478" s="16" t="n"/>
      <c r="D478" s="17" t="n"/>
      <c r="E478" s="16" t="n"/>
      <c r="F478" s="16" t="n"/>
      <c r="G478" s="16" t="n"/>
      <c r="H478" s="16" t="n"/>
      <c r="I478" s="16" t="n"/>
      <c r="J478" s="16" t="n"/>
      <c r="K478" s="16" t="n"/>
      <c r="L478" s="16" t="n"/>
      <c r="M478" s="16" t="n"/>
      <c r="N478" s="17" t="n"/>
      <c r="O478" s="16" t="n"/>
      <c r="P478" s="18">
        <f>IF(D478="","",_xlfn.WORKDAY.INTL(D478,TA_SI,WEEKEND,HOL))</f>
        <v/>
      </c>
      <c r="Q478" s="15">
        <f>IF(D478="","",IF(N478="",DATADATE,N478)-D478)</f>
        <v/>
      </c>
      <c r="R478" s="15">
        <f>IF(OR(P478="",N478&lt;&gt;""),"",IF(DATADATE&gt;P478,"OVERDUE",""))</f>
        <v/>
      </c>
      <c r="S478" s="16" t="n"/>
      <c r="T478" s="16" t="n"/>
    </row>
    <row r="479">
      <c r="A479" s="15">
        <f>IF(C479="","",PROJ&amp;"-"&amp;"SI"&amp;"-"&amp;B479&amp;"-"&amp;TEXT(C479,"0000"))</f>
        <v/>
      </c>
      <c r="B479" s="16" t="n"/>
      <c r="C479" s="16" t="n"/>
      <c r="D479" s="17" t="n"/>
      <c r="E479" s="16" t="n"/>
      <c r="F479" s="16" t="n"/>
      <c r="G479" s="16" t="n"/>
      <c r="H479" s="16" t="n"/>
      <c r="I479" s="16" t="n"/>
      <c r="J479" s="16" t="n"/>
      <c r="K479" s="16" t="n"/>
      <c r="L479" s="16" t="n"/>
      <c r="M479" s="16" t="n"/>
      <c r="N479" s="17" t="n"/>
      <c r="O479" s="16" t="n"/>
      <c r="P479" s="18">
        <f>IF(D479="","",_xlfn.WORKDAY.INTL(D479,TA_SI,WEEKEND,HOL))</f>
        <v/>
      </c>
      <c r="Q479" s="15">
        <f>IF(D479="","",IF(N479="",DATADATE,N479)-D479)</f>
        <v/>
      </c>
      <c r="R479" s="15">
        <f>IF(OR(P479="",N479&lt;&gt;""),"",IF(DATADATE&gt;P479,"OVERDUE",""))</f>
        <v/>
      </c>
      <c r="S479" s="16" t="n"/>
      <c r="T479" s="16" t="n"/>
    </row>
    <row r="480">
      <c r="A480" s="15">
        <f>IF(C480="","",PROJ&amp;"-"&amp;"SI"&amp;"-"&amp;B480&amp;"-"&amp;TEXT(C480,"0000"))</f>
        <v/>
      </c>
      <c r="B480" s="16" t="n"/>
      <c r="C480" s="16" t="n"/>
      <c r="D480" s="17" t="n"/>
      <c r="E480" s="16" t="n"/>
      <c r="F480" s="16" t="n"/>
      <c r="G480" s="16" t="n"/>
      <c r="H480" s="16" t="n"/>
      <c r="I480" s="16" t="n"/>
      <c r="J480" s="16" t="n"/>
      <c r="K480" s="16" t="n"/>
      <c r="L480" s="16" t="n"/>
      <c r="M480" s="16" t="n"/>
      <c r="N480" s="17" t="n"/>
      <c r="O480" s="16" t="n"/>
      <c r="P480" s="18">
        <f>IF(D480="","",_xlfn.WORKDAY.INTL(D480,TA_SI,WEEKEND,HOL))</f>
        <v/>
      </c>
      <c r="Q480" s="15">
        <f>IF(D480="","",IF(N480="",DATADATE,N480)-D480)</f>
        <v/>
      </c>
      <c r="R480" s="15">
        <f>IF(OR(P480="",N480&lt;&gt;""),"",IF(DATADATE&gt;P480,"OVERDUE",""))</f>
        <v/>
      </c>
      <c r="S480" s="16" t="n"/>
      <c r="T480" s="16" t="n"/>
    </row>
    <row r="481">
      <c r="A481" s="15">
        <f>IF(C481="","",PROJ&amp;"-"&amp;"SI"&amp;"-"&amp;B481&amp;"-"&amp;TEXT(C481,"0000"))</f>
        <v/>
      </c>
      <c r="B481" s="16" t="n"/>
      <c r="C481" s="16" t="n"/>
      <c r="D481" s="17" t="n"/>
      <c r="E481" s="16" t="n"/>
      <c r="F481" s="16" t="n"/>
      <c r="G481" s="16" t="n"/>
      <c r="H481" s="16" t="n"/>
      <c r="I481" s="16" t="n"/>
      <c r="J481" s="16" t="n"/>
      <c r="K481" s="16" t="n"/>
      <c r="L481" s="16" t="n"/>
      <c r="M481" s="16" t="n"/>
      <c r="N481" s="17" t="n"/>
      <c r="O481" s="16" t="n"/>
      <c r="P481" s="18">
        <f>IF(D481="","",_xlfn.WORKDAY.INTL(D481,TA_SI,WEEKEND,HOL))</f>
        <v/>
      </c>
      <c r="Q481" s="15">
        <f>IF(D481="","",IF(N481="",DATADATE,N481)-D481)</f>
        <v/>
      </c>
      <c r="R481" s="15">
        <f>IF(OR(P481="",N481&lt;&gt;""),"",IF(DATADATE&gt;P481,"OVERDUE",""))</f>
        <v/>
      </c>
      <c r="S481" s="16" t="n"/>
      <c r="T481" s="16" t="n"/>
    </row>
    <row r="482">
      <c r="A482" s="15">
        <f>IF(C482="","",PROJ&amp;"-"&amp;"SI"&amp;"-"&amp;B482&amp;"-"&amp;TEXT(C482,"0000"))</f>
        <v/>
      </c>
      <c r="B482" s="16" t="n"/>
      <c r="C482" s="16" t="n"/>
      <c r="D482" s="17" t="n"/>
      <c r="E482" s="16" t="n"/>
      <c r="F482" s="16" t="n"/>
      <c r="G482" s="16" t="n"/>
      <c r="H482" s="16" t="n"/>
      <c r="I482" s="16" t="n"/>
      <c r="J482" s="16" t="n"/>
      <c r="K482" s="16" t="n"/>
      <c r="L482" s="16" t="n"/>
      <c r="M482" s="16" t="n"/>
      <c r="N482" s="17" t="n"/>
      <c r="O482" s="16" t="n"/>
      <c r="P482" s="18">
        <f>IF(D482="","",_xlfn.WORKDAY.INTL(D482,TA_SI,WEEKEND,HOL))</f>
        <v/>
      </c>
      <c r="Q482" s="15">
        <f>IF(D482="","",IF(N482="",DATADATE,N482)-D482)</f>
        <v/>
      </c>
      <c r="R482" s="15">
        <f>IF(OR(P482="",N482&lt;&gt;""),"",IF(DATADATE&gt;P482,"OVERDUE",""))</f>
        <v/>
      </c>
      <c r="S482" s="16" t="n"/>
      <c r="T482" s="16" t="n"/>
    </row>
    <row r="483">
      <c r="A483" s="15">
        <f>IF(C483="","",PROJ&amp;"-"&amp;"SI"&amp;"-"&amp;B483&amp;"-"&amp;TEXT(C483,"0000"))</f>
        <v/>
      </c>
      <c r="B483" s="16" t="n"/>
      <c r="C483" s="16" t="n"/>
      <c r="D483" s="17" t="n"/>
      <c r="E483" s="16" t="n"/>
      <c r="F483" s="16" t="n"/>
      <c r="G483" s="16" t="n"/>
      <c r="H483" s="16" t="n"/>
      <c r="I483" s="16" t="n"/>
      <c r="J483" s="16" t="n"/>
      <c r="K483" s="16" t="n"/>
      <c r="L483" s="16" t="n"/>
      <c r="M483" s="16" t="n"/>
      <c r="N483" s="17" t="n"/>
      <c r="O483" s="16" t="n"/>
      <c r="P483" s="18">
        <f>IF(D483="","",_xlfn.WORKDAY.INTL(D483,TA_SI,WEEKEND,HOL))</f>
        <v/>
      </c>
      <c r="Q483" s="15">
        <f>IF(D483="","",IF(N483="",DATADATE,N483)-D483)</f>
        <v/>
      </c>
      <c r="R483" s="15">
        <f>IF(OR(P483="",N483&lt;&gt;""),"",IF(DATADATE&gt;P483,"OVERDUE",""))</f>
        <v/>
      </c>
      <c r="S483" s="16" t="n"/>
      <c r="T483" s="16" t="n"/>
    </row>
    <row r="484">
      <c r="A484" s="15">
        <f>IF(C484="","",PROJ&amp;"-"&amp;"SI"&amp;"-"&amp;B484&amp;"-"&amp;TEXT(C484,"0000"))</f>
        <v/>
      </c>
      <c r="B484" s="16" t="n"/>
      <c r="C484" s="16" t="n"/>
      <c r="D484" s="17" t="n"/>
      <c r="E484" s="16" t="n"/>
      <c r="F484" s="16" t="n"/>
      <c r="G484" s="16" t="n"/>
      <c r="H484" s="16" t="n"/>
      <c r="I484" s="16" t="n"/>
      <c r="J484" s="16" t="n"/>
      <c r="K484" s="16" t="n"/>
      <c r="L484" s="16" t="n"/>
      <c r="M484" s="16" t="n"/>
      <c r="N484" s="17" t="n"/>
      <c r="O484" s="16" t="n"/>
      <c r="P484" s="18">
        <f>IF(D484="","",_xlfn.WORKDAY.INTL(D484,TA_SI,WEEKEND,HOL))</f>
        <v/>
      </c>
      <c r="Q484" s="15">
        <f>IF(D484="","",IF(N484="",DATADATE,N484)-D484)</f>
        <v/>
      </c>
      <c r="R484" s="15">
        <f>IF(OR(P484="",N484&lt;&gt;""),"",IF(DATADATE&gt;P484,"OVERDUE",""))</f>
        <v/>
      </c>
      <c r="S484" s="16" t="n"/>
      <c r="T484" s="16" t="n"/>
    </row>
    <row r="485">
      <c r="A485" s="15">
        <f>IF(C485="","",PROJ&amp;"-"&amp;"SI"&amp;"-"&amp;B485&amp;"-"&amp;TEXT(C485,"0000"))</f>
        <v/>
      </c>
      <c r="B485" s="16" t="n"/>
      <c r="C485" s="16" t="n"/>
      <c r="D485" s="17" t="n"/>
      <c r="E485" s="16" t="n"/>
      <c r="F485" s="16" t="n"/>
      <c r="G485" s="16" t="n"/>
      <c r="H485" s="16" t="n"/>
      <c r="I485" s="16" t="n"/>
      <c r="J485" s="16" t="n"/>
      <c r="K485" s="16" t="n"/>
      <c r="L485" s="16" t="n"/>
      <c r="M485" s="16" t="n"/>
      <c r="N485" s="17" t="n"/>
      <c r="O485" s="16" t="n"/>
      <c r="P485" s="18">
        <f>IF(D485="","",_xlfn.WORKDAY.INTL(D485,TA_SI,WEEKEND,HOL))</f>
        <v/>
      </c>
      <c r="Q485" s="15">
        <f>IF(D485="","",IF(N485="",DATADATE,N485)-D485)</f>
        <v/>
      </c>
      <c r="R485" s="15">
        <f>IF(OR(P485="",N485&lt;&gt;""),"",IF(DATADATE&gt;P485,"OVERDUE",""))</f>
        <v/>
      </c>
      <c r="S485" s="16" t="n"/>
      <c r="T485" s="16" t="n"/>
    </row>
    <row r="486">
      <c r="A486" s="15">
        <f>IF(C486="","",PROJ&amp;"-"&amp;"SI"&amp;"-"&amp;B486&amp;"-"&amp;TEXT(C486,"0000"))</f>
        <v/>
      </c>
      <c r="B486" s="16" t="n"/>
      <c r="C486" s="16" t="n"/>
      <c r="D486" s="17" t="n"/>
      <c r="E486" s="16" t="n"/>
      <c r="F486" s="16" t="n"/>
      <c r="G486" s="16" t="n"/>
      <c r="H486" s="16" t="n"/>
      <c r="I486" s="16" t="n"/>
      <c r="J486" s="16" t="n"/>
      <c r="K486" s="16" t="n"/>
      <c r="L486" s="16" t="n"/>
      <c r="M486" s="16" t="n"/>
      <c r="N486" s="17" t="n"/>
      <c r="O486" s="16" t="n"/>
      <c r="P486" s="18">
        <f>IF(D486="","",_xlfn.WORKDAY.INTL(D486,TA_SI,WEEKEND,HOL))</f>
        <v/>
      </c>
      <c r="Q486" s="15">
        <f>IF(D486="","",IF(N486="",DATADATE,N486)-D486)</f>
        <v/>
      </c>
      <c r="R486" s="15">
        <f>IF(OR(P486="",N486&lt;&gt;""),"",IF(DATADATE&gt;P486,"OVERDUE",""))</f>
        <v/>
      </c>
      <c r="S486" s="16" t="n"/>
      <c r="T486" s="16" t="n"/>
    </row>
    <row r="487">
      <c r="A487" s="15">
        <f>IF(C487="","",PROJ&amp;"-"&amp;"SI"&amp;"-"&amp;B487&amp;"-"&amp;TEXT(C487,"0000"))</f>
        <v/>
      </c>
      <c r="B487" s="16" t="n"/>
      <c r="C487" s="16" t="n"/>
      <c r="D487" s="17" t="n"/>
      <c r="E487" s="16" t="n"/>
      <c r="F487" s="16" t="n"/>
      <c r="G487" s="16" t="n"/>
      <c r="H487" s="16" t="n"/>
      <c r="I487" s="16" t="n"/>
      <c r="J487" s="16" t="n"/>
      <c r="K487" s="16" t="n"/>
      <c r="L487" s="16" t="n"/>
      <c r="M487" s="16" t="n"/>
      <c r="N487" s="17" t="n"/>
      <c r="O487" s="16" t="n"/>
      <c r="P487" s="18">
        <f>IF(D487="","",_xlfn.WORKDAY.INTL(D487,TA_SI,WEEKEND,HOL))</f>
        <v/>
      </c>
      <c r="Q487" s="15">
        <f>IF(D487="","",IF(N487="",DATADATE,N487)-D487)</f>
        <v/>
      </c>
      <c r="R487" s="15">
        <f>IF(OR(P487="",N487&lt;&gt;""),"",IF(DATADATE&gt;P487,"OVERDUE",""))</f>
        <v/>
      </c>
      <c r="S487" s="16" t="n"/>
      <c r="T487" s="16" t="n"/>
    </row>
    <row r="488">
      <c r="A488" s="15">
        <f>IF(C488="","",PROJ&amp;"-"&amp;"SI"&amp;"-"&amp;B488&amp;"-"&amp;TEXT(C488,"0000"))</f>
        <v/>
      </c>
      <c r="B488" s="16" t="n"/>
      <c r="C488" s="16" t="n"/>
      <c r="D488" s="17" t="n"/>
      <c r="E488" s="16" t="n"/>
      <c r="F488" s="16" t="n"/>
      <c r="G488" s="16" t="n"/>
      <c r="H488" s="16" t="n"/>
      <c r="I488" s="16" t="n"/>
      <c r="J488" s="16" t="n"/>
      <c r="K488" s="16" t="n"/>
      <c r="L488" s="16" t="n"/>
      <c r="M488" s="16" t="n"/>
      <c r="N488" s="17" t="n"/>
      <c r="O488" s="16" t="n"/>
      <c r="P488" s="18">
        <f>IF(D488="","",_xlfn.WORKDAY.INTL(D488,TA_SI,WEEKEND,HOL))</f>
        <v/>
      </c>
      <c r="Q488" s="15">
        <f>IF(D488="","",IF(N488="",DATADATE,N488)-D488)</f>
        <v/>
      </c>
      <c r="R488" s="15">
        <f>IF(OR(P488="",N488&lt;&gt;""),"",IF(DATADATE&gt;P488,"OVERDUE",""))</f>
        <v/>
      </c>
      <c r="S488" s="16" t="n"/>
      <c r="T488" s="16" t="n"/>
    </row>
    <row r="489">
      <c r="A489" s="15">
        <f>IF(C489="","",PROJ&amp;"-"&amp;"SI"&amp;"-"&amp;B489&amp;"-"&amp;TEXT(C489,"0000"))</f>
        <v/>
      </c>
      <c r="B489" s="16" t="n"/>
      <c r="C489" s="16" t="n"/>
      <c r="D489" s="17" t="n"/>
      <c r="E489" s="16" t="n"/>
      <c r="F489" s="16" t="n"/>
      <c r="G489" s="16" t="n"/>
      <c r="H489" s="16" t="n"/>
      <c r="I489" s="16" t="n"/>
      <c r="J489" s="16" t="n"/>
      <c r="K489" s="16" t="n"/>
      <c r="L489" s="16" t="n"/>
      <c r="M489" s="16" t="n"/>
      <c r="N489" s="17" t="n"/>
      <c r="O489" s="16" t="n"/>
      <c r="P489" s="18">
        <f>IF(D489="","",_xlfn.WORKDAY.INTL(D489,TA_SI,WEEKEND,HOL))</f>
        <v/>
      </c>
      <c r="Q489" s="15">
        <f>IF(D489="","",IF(N489="",DATADATE,N489)-D489)</f>
        <v/>
      </c>
      <c r="R489" s="15">
        <f>IF(OR(P489="",N489&lt;&gt;""),"",IF(DATADATE&gt;P489,"OVERDUE",""))</f>
        <v/>
      </c>
      <c r="S489" s="16" t="n"/>
      <c r="T489" s="16" t="n"/>
    </row>
    <row r="490">
      <c r="A490" s="15">
        <f>IF(C490="","",PROJ&amp;"-"&amp;"SI"&amp;"-"&amp;B490&amp;"-"&amp;TEXT(C490,"0000"))</f>
        <v/>
      </c>
      <c r="B490" s="16" t="n"/>
      <c r="C490" s="16" t="n"/>
      <c r="D490" s="17" t="n"/>
      <c r="E490" s="16" t="n"/>
      <c r="F490" s="16" t="n"/>
      <c r="G490" s="16" t="n"/>
      <c r="H490" s="16" t="n"/>
      <c r="I490" s="16" t="n"/>
      <c r="J490" s="16" t="n"/>
      <c r="K490" s="16" t="n"/>
      <c r="L490" s="16" t="n"/>
      <c r="M490" s="16" t="n"/>
      <c r="N490" s="17" t="n"/>
      <c r="O490" s="16" t="n"/>
      <c r="P490" s="18">
        <f>IF(D490="","",_xlfn.WORKDAY.INTL(D490,TA_SI,WEEKEND,HOL))</f>
        <v/>
      </c>
      <c r="Q490" s="15">
        <f>IF(D490="","",IF(N490="",DATADATE,N490)-D490)</f>
        <v/>
      </c>
      <c r="R490" s="15">
        <f>IF(OR(P490="",N490&lt;&gt;""),"",IF(DATADATE&gt;P490,"OVERDUE",""))</f>
        <v/>
      </c>
      <c r="S490" s="16" t="n"/>
      <c r="T490" s="16" t="n"/>
    </row>
    <row r="491">
      <c r="A491" s="15">
        <f>IF(C491="","",PROJ&amp;"-"&amp;"SI"&amp;"-"&amp;B491&amp;"-"&amp;TEXT(C491,"0000"))</f>
        <v/>
      </c>
      <c r="B491" s="16" t="n"/>
      <c r="C491" s="16" t="n"/>
      <c r="D491" s="17" t="n"/>
      <c r="E491" s="16" t="n"/>
      <c r="F491" s="16" t="n"/>
      <c r="G491" s="16" t="n"/>
      <c r="H491" s="16" t="n"/>
      <c r="I491" s="16" t="n"/>
      <c r="J491" s="16" t="n"/>
      <c r="K491" s="16" t="n"/>
      <c r="L491" s="16" t="n"/>
      <c r="M491" s="16" t="n"/>
      <c r="N491" s="17" t="n"/>
      <c r="O491" s="16" t="n"/>
      <c r="P491" s="18">
        <f>IF(D491="","",_xlfn.WORKDAY.INTL(D491,TA_SI,WEEKEND,HOL))</f>
        <v/>
      </c>
      <c r="Q491" s="15">
        <f>IF(D491="","",IF(N491="",DATADATE,N491)-D491)</f>
        <v/>
      </c>
      <c r="R491" s="15">
        <f>IF(OR(P491="",N491&lt;&gt;""),"",IF(DATADATE&gt;P491,"OVERDUE",""))</f>
        <v/>
      </c>
      <c r="S491" s="16" t="n"/>
      <c r="T491" s="16" t="n"/>
    </row>
    <row r="492">
      <c r="A492" s="15">
        <f>IF(C492="","",PROJ&amp;"-"&amp;"SI"&amp;"-"&amp;B492&amp;"-"&amp;TEXT(C492,"0000"))</f>
        <v/>
      </c>
      <c r="B492" s="16" t="n"/>
      <c r="C492" s="16" t="n"/>
      <c r="D492" s="17" t="n"/>
      <c r="E492" s="16" t="n"/>
      <c r="F492" s="16" t="n"/>
      <c r="G492" s="16" t="n"/>
      <c r="H492" s="16" t="n"/>
      <c r="I492" s="16" t="n"/>
      <c r="J492" s="16" t="n"/>
      <c r="K492" s="16" t="n"/>
      <c r="L492" s="16" t="n"/>
      <c r="M492" s="16" t="n"/>
      <c r="N492" s="17" t="n"/>
      <c r="O492" s="16" t="n"/>
      <c r="P492" s="18">
        <f>IF(D492="","",_xlfn.WORKDAY.INTL(D492,TA_SI,WEEKEND,HOL))</f>
        <v/>
      </c>
      <c r="Q492" s="15">
        <f>IF(D492="","",IF(N492="",DATADATE,N492)-D492)</f>
        <v/>
      </c>
      <c r="R492" s="15">
        <f>IF(OR(P492="",N492&lt;&gt;""),"",IF(DATADATE&gt;P492,"OVERDUE",""))</f>
        <v/>
      </c>
      <c r="S492" s="16" t="n"/>
      <c r="T492" s="16" t="n"/>
    </row>
    <row r="493">
      <c r="A493" s="15">
        <f>IF(C493="","",PROJ&amp;"-"&amp;"SI"&amp;"-"&amp;B493&amp;"-"&amp;TEXT(C493,"0000"))</f>
        <v/>
      </c>
      <c r="B493" s="16" t="n"/>
      <c r="C493" s="16" t="n"/>
      <c r="D493" s="17" t="n"/>
      <c r="E493" s="16" t="n"/>
      <c r="F493" s="16" t="n"/>
      <c r="G493" s="16" t="n"/>
      <c r="H493" s="16" t="n"/>
      <c r="I493" s="16" t="n"/>
      <c r="J493" s="16" t="n"/>
      <c r="K493" s="16" t="n"/>
      <c r="L493" s="16" t="n"/>
      <c r="M493" s="16" t="n"/>
      <c r="N493" s="17" t="n"/>
      <c r="O493" s="16" t="n"/>
      <c r="P493" s="18">
        <f>IF(D493="","",_xlfn.WORKDAY.INTL(D493,TA_SI,WEEKEND,HOL))</f>
        <v/>
      </c>
      <c r="Q493" s="15">
        <f>IF(D493="","",IF(N493="",DATADATE,N493)-D493)</f>
        <v/>
      </c>
      <c r="R493" s="15">
        <f>IF(OR(P493="",N493&lt;&gt;""),"",IF(DATADATE&gt;P493,"OVERDUE",""))</f>
        <v/>
      </c>
      <c r="S493" s="16" t="n"/>
      <c r="T493" s="16" t="n"/>
    </row>
    <row r="494">
      <c r="A494" s="15">
        <f>IF(C494="","",PROJ&amp;"-"&amp;"SI"&amp;"-"&amp;B494&amp;"-"&amp;TEXT(C494,"0000"))</f>
        <v/>
      </c>
      <c r="B494" s="16" t="n"/>
      <c r="C494" s="16" t="n"/>
      <c r="D494" s="17" t="n"/>
      <c r="E494" s="16" t="n"/>
      <c r="F494" s="16" t="n"/>
      <c r="G494" s="16" t="n"/>
      <c r="H494" s="16" t="n"/>
      <c r="I494" s="16" t="n"/>
      <c r="J494" s="16" t="n"/>
      <c r="K494" s="16" t="n"/>
      <c r="L494" s="16" t="n"/>
      <c r="M494" s="16" t="n"/>
      <c r="N494" s="17" t="n"/>
      <c r="O494" s="16" t="n"/>
      <c r="P494" s="18">
        <f>IF(D494="","",_xlfn.WORKDAY.INTL(D494,TA_SI,WEEKEND,HOL))</f>
        <v/>
      </c>
      <c r="Q494" s="15">
        <f>IF(D494="","",IF(N494="",DATADATE,N494)-D494)</f>
        <v/>
      </c>
      <c r="R494" s="15">
        <f>IF(OR(P494="",N494&lt;&gt;""),"",IF(DATADATE&gt;P494,"OVERDUE",""))</f>
        <v/>
      </c>
      <c r="S494" s="16" t="n"/>
      <c r="T494" s="16" t="n"/>
    </row>
    <row r="495">
      <c r="A495" s="15">
        <f>IF(C495="","",PROJ&amp;"-"&amp;"SI"&amp;"-"&amp;B495&amp;"-"&amp;TEXT(C495,"0000"))</f>
        <v/>
      </c>
      <c r="B495" s="16" t="n"/>
      <c r="C495" s="16" t="n"/>
      <c r="D495" s="17" t="n"/>
      <c r="E495" s="16" t="n"/>
      <c r="F495" s="16" t="n"/>
      <c r="G495" s="16" t="n"/>
      <c r="H495" s="16" t="n"/>
      <c r="I495" s="16" t="n"/>
      <c r="J495" s="16" t="n"/>
      <c r="K495" s="16" t="n"/>
      <c r="L495" s="16" t="n"/>
      <c r="M495" s="16" t="n"/>
      <c r="N495" s="17" t="n"/>
      <c r="O495" s="16" t="n"/>
      <c r="P495" s="18">
        <f>IF(D495="","",_xlfn.WORKDAY.INTL(D495,TA_SI,WEEKEND,HOL))</f>
        <v/>
      </c>
      <c r="Q495" s="15">
        <f>IF(D495="","",IF(N495="",DATADATE,N495)-D495)</f>
        <v/>
      </c>
      <c r="R495" s="15">
        <f>IF(OR(P495="",N495&lt;&gt;""),"",IF(DATADATE&gt;P495,"OVERDUE",""))</f>
        <v/>
      </c>
      <c r="S495" s="16" t="n"/>
      <c r="T495" s="16" t="n"/>
    </row>
    <row r="496">
      <c r="A496" s="15">
        <f>IF(C496="","",PROJ&amp;"-"&amp;"SI"&amp;"-"&amp;B496&amp;"-"&amp;TEXT(C496,"0000"))</f>
        <v/>
      </c>
      <c r="B496" s="16" t="n"/>
      <c r="C496" s="16" t="n"/>
      <c r="D496" s="17" t="n"/>
      <c r="E496" s="16" t="n"/>
      <c r="F496" s="16" t="n"/>
      <c r="G496" s="16" t="n"/>
      <c r="H496" s="16" t="n"/>
      <c r="I496" s="16" t="n"/>
      <c r="J496" s="16" t="n"/>
      <c r="K496" s="16" t="n"/>
      <c r="L496" s="16" t="n"/>
      <c r="M496" s="16" t="n"/>
      <c r="N496" s="17" t="n"/>
      <c r="O496" s="16" t="n"/>
      <c r="P496" s="18">
        <f>IF(D496="","",_xlfn.WORKDAY.INTL(D496,TA_SI,WEEKEND,HOL))</f>
        <v/>
      </c>
      <c r="Q496" s="15">
        <f>IF(D496="","",IF(N496="",DATADATE,N496)-D496)</f>
        <v/>
      </c>
      <c r="R496" s="15">
        <f>IF(OR(P496="",N496&lt;&gt;""),"",IF(DATADATE&gt;P496,"OVERDUE",""))</f>
        <v/>
      </c>
      <c r="S496" s="16" t="n"/>
      <c r="T496" s="16" t="n"/>
    </row>
    <row r="497">
      <c r="A497" s="15">
        <f>IF(C497="","",PROJ&amp;"-"&amp;"SI"&amp;"-"&amp;B497&amp;"-"&amp;TEXT(C497,"0000"))</f>
        <v/>
      </c>
      <c r="B497" s="16" t="n"/>
      <c r="C497" s="16" t="n"/>
      <c r="D497" s="17" t="n"/>
      <c r="E497" s="16" t="n"/>
      <c r="F497" s="16" t="n"/>
      <c r="G497" s="16" t="n"/>
      <c r="H497" s="16" t="n"/>
      <c r="I497" s="16" t="n"/>
      <c r="J497" s="16" t="n"/>
      <c r="K497" s="16" t="n"/>
      <c r="L497" s="16" t="n"/>
      <c r="M497" s="16" t="n"/>
      <c r="N497" s="17" t="n"/>
      <c r="O497" s="16" t="n"/>
      <c r="P497" s="18">
        <f>IF(D497="","",_xlfn.WORKDAY.INTL(D497,TA_SI,WEEKEND,HOL))</f>
        <v/>
      </c>
      <c r="Q497" s="15">
        <f>IF(D497="","",IF(N497="",DATADATE,N497)-D497)</f>
        <v/>
      </c>
      <c r="R497" s="15">
        <f>IF(OR(P497="",N497&lt;&gt;""),"",IF(DATADATE&gt;P497,"OVERDUE",""))</f>
        <v/>
      </c>
      <c r="S497" s="16" t="n"/>
      <c r="T497" s="16" t="n"/>
    </row>
    <row r="498">
      <c r="A498" s="15">
        <f>IF(C498="","",PROJ&amp;"-"&amp;"SI"&amp;"-"&amp;B498&amp;"-"&amp;TEXT(C498,"0000"))</f>
        <v/>
      </c>
      <c r="B498" s="16" t="n"/>
      <c r="C498" s="16" t="n"/>
      <c r="D498" s="17" t="n"/>
      <c r="E498" s="16" t="n"/>
      <c r="F498" s="16" t="n"/>
      <c r="G498" s="16" t="n"/>
      <c r="H498" s="16" t="n"/>
      <c r="I498" s="16" t="n"/>
      <c r="J498" s="16" t="n"/>
      <c r="K498" s="16" t="n"/>
      <c r="L498" s="16" t="n"/>
      <c r="M498" s="16" t="n"/>
      <c r="N498" s="17" t="n"/>
      <c r="O498" s="16" t="n"/>
      <c r="P498" s="18">
        <f>IF(D498="","",_xlfn.WORKDAY.INTL(D498,TA_SI,WEEKEND,HOL))</f>
        <v/>
      </c>
      <c r="Q498" s="15">
        <f>IF(D498="","",IF(N498="",DATADATE,N498)-D498)</f>
        <v/>
      </c>
      <c r="R498" s="15">
        <f>IF(OR(P498="",N498&lt;&gt;""),"",IF(DATADATE&gt;P498,"OVERDUE",""))</f>
        <v/>
      </c>
      <c r="S498" s="16" t="n"/>
      <c r="T498" s="16" t="n"/>
    </row>
    <row r="499">
      <c r="A499" s="15">
        <f>IF(C499="","",PROJ&amp;"-"&amp;"SI"&amp;"-"&amp;B499&amp;"-"&amp;TEXT(C499,"0000"))</f>
        <v/>
      </c>
      <c r="B499" s="16" t="n"/>
      <c r="C499" s="16" t="n"/>
      <c r="D499" s="17" t="n"/>
      <c r="E499" s="16" t="n"/>
      <c r="F499" s="16" t="n"/>
      <c r="G499" s="16" t="n"/>
      <c r="H499" s="16" t="n"/>
      <c r="I499" s="16" t="n"/>
      <c r="J499" s="16" t="n"/>
      <c r="K499" s="16" t="n"/>
      <c r="L499" s="16" t="n"/>
      <c r="M499" s="16" t="n"/>
      <c r="N499" s="17" t="n"/>
      <c r="O499" s="16" t="n"/>
      <c r="P499" s="18">
        <f>IF(D499="","",_xlfn.WORKDAY.INTL(D499,TA_SI,WEEKEND,HOL))</f>
        <v/>
      </c>
      <c r="Q499" s="15">
        <f>IF(D499="","",IF(N499="",DATADATE,N499)-D499)</f>
        <v/>
      </c>
      <c r="R499" s="15">
        <f>IF(OR(P499="",N499&lt;&gt;""),"",IF(DATADATE&gt;P499,"OVERDUE",""))</f>
        <v/>
      </c>
      <c r="S499" s="16" t="n"/>
      <c r="T499" s="16" t="n"/>
    </row>
    <row r="500">
      <c r="A500" s="15">
        <f>IF(C500="","",PROJ&amp;"-"&amp;"SI"&amp;"-"&amp;B500&amp;"-"&amp;TEXT(C500,"0000"))</f>
        <v/>
      </c>
      <c r="B500" s="16" t="n"/>
      <c r="C500" s="16" t="n"/>
      <c r="D500" s="17" t="n"/>
      <c r="E500" s="16" t="n"/>
      <c r="F500" s="16" t="n"/>
      <c r="G500" s="16" t="n"/>
      <c r="H500" s="16" t="n"/>
      <c r="I500" s="16" t="n"/>
      <c r="J500" s="16" t="n"/>
      <c r="K500" s="16" t="n"/>
      <c r="L500" s="16" t="n"/>
      <c r="M500" s="16" t="n"/>
      <c r="N500" s="17" t="n"/>
      <c r="O500" s="16" t="n"/>
      <c r="P500" s="18">
        <f>IF(D500="","",_xlfn.WORKDAY.INTL(D500,TA_SI,WEEKEND,HOL))</f>
        <v/>
      </c>
      <c r="Q500" s="15">
        <f>IF(D500="","",IF(N500="",DATADATE,N500)-D500)</f>
        <v/>
      </c>
      <c r="R500" s="15">
        <f>IF(OR(P500="",N500&lt;&gt;""),"",IF(DATADATE&gt;P500,"OVERDUE",""))</f>
        <v/>
      </c>
      <c r="S500" s="16" t="n"/>
      <c r="T500" s="16" t="n"/>
    </row>
    <row r="501">
      <c r="A501" s="15">
        <f>IF(C501="","",PROJ&amp;"-"&amp;"SI"&amp;"-"&amp;B501&amp;"-"&amp;TEXT(C501,"0000"))</f>
        <v/>
      </c>
      <c r="B501" s="16" t="n"/>
      <c r="C501" s="16" t="n"/>
      <c r="D501" s="17" t="n"/>
      <c r="E501" s="16" t="n"/>
      <c r="F501" s="16" t="n"/>
      <c r="G501" s="16" t="n"/>
      <c r="H501" s="16" t="n"/>
      <c r="I501" s="16" t="n"/>
      <c r="J501" s="16" t="n"/>
      <c r="K501" s="16" t="n"/>
      <c r="L501" s="16" t="n"/>
      <c r="M501" s="16" t="n"/>
      <c r="N501" s="17" t="n"/>
      <c r="O501" s="16" t="n"/>
      <c r="P501" s="18">
        <f>IF(D501="","",_xlfn.WORKDAY.INTL(D501,TA_SI,WEEKEND,HOL))</f>
        <v/>
      </c>
      <c r="Q501" s="15">
        <f>IF(D501="","",IF(N501="",DATADATE,N501)-D501)</f>
        <v/>
      </c>
      <c r="R501" s="15">
        <f>IF(OR(P501="",N501&lt;&gt;""),"",IF(DATADATE&gt;P501,"OVERDUE",""))</f>
        <v/>
      </c>
      <c r="S501" s="16" t="n"/>
      <c r="T501" s="16" t="n"/>
    </row>
    <row r="502">
      <c r="A502" s="15">
        <f>IF(C502="","",PROJ&amp;"-"&amp;"SI"&amp;"-"&amp;B502&amp;"-"&amp;TEXT(C502,"0000"))</f>
        <v/>
      </c>
      <c r="B502" s="16" t="n"/>
      <c r="C502" s="16" t="n"/>
      <c r="D502" s="17" t="n"/>
      <c r="E502" s="16" t="n"/>
      <c r="F502" s="16" t="n"/>
      <c r="G502" s="16" t="n"/>
      <c r="H502" s="16" t="n"/>
      <c r="I502" s="16" t="n"/>
      <c r="J502" s="16" t="n"/>
      <c r="K502" s="16" t="n"/>
      <c r="L502" s="16" t="n"/>
      <c r="M502" s="16" t="n"/>
      <c r="N502" s="17" t="n"/>
      <c r="O502" s="16" t="n"/>
      <c r="P502" s="18">
        <f>IF(D502="","",_xlfn.WORKDAY.INTL(D502,TA_SI,WEEKEND,HOL))</f>
        <v/>
      </c>
      <c r="Q502" s="15">
        <f>IF(D502="","",IF(N502="",DATADATE,N502)-D502)</f>
        <v/>
      </c>
      <c r="R502" s="15">
        <f>IF(OR(P502="",N502&lt;&gt;""),"",IF(DATADATE&gt;P502,"OVERDUE",""))</f>
        <v/>
      </c>
      <c r="S502" s="16" t="n"/>
      <c r="T502" s="16" t="n"/>
    </row>
    <row r="503">
      <c r="A503" s="15">
        <f>IF(C503="","",PROJ&amp;"-"&amp;"SI"&amp;"-"&amp;B503&amp;"-"&amp;TEXT(C503,"0000"))</f>
        <v/>
      </c>
      <c r="B503" s="16" t="n"/>
      <c r="C503" s="16" t="n"/>
      <c r="D503" s="17" t="n"/>
      <c r="E503" s="16" t="n"/>
      <c r="F503" s="16" t="n"/>
      <c r="G503" s="16" t="n"/>
      <c r="H503" s="16" t="n"/>
      <c r="I503" s="16" t="n"/>
      <c r="J503" s="16" t="n"/>
      <c r="K503" s="16" t="n"/>
      <c r="L503" s="16" t="n"/>
      <c r="M503" s="16" t="n"/>
      <c r="N503" s="17" t="n"/>
      <c r="O503" s="16" t="n"/>
      <c r="P503" s="18">
        <f>IF(D503="","",_xlfn.WORKDAY.INTL(D503,TA_SI,WEEKEND,HOL))</f>
        <v/>
      </c>
      <c r="Q503" s="15">
        <f>IF(D503="","",IF(N503="",DATADATE,N503)-D503)</f>
        <v/>
      </c>
      <c r="R503" s="15">
        <f>IF(OR(P503="",N503&lt;&gt;""),"",IF(DATADATE&gt;P503,"OVERDUE",""))</f>
        <v/>
      </c>
      <c r="S503" s="16" t="n"/>
      <c r="T503" s="16" t="n"/>
    </row>
    <row r="504">
      <c r="A504" s="15">
        <f>IF(C504="","",PROJ&amp;"-"&amp;"SI"&amp;"-"&amp;B504&amp;"-"&amp;TEXT(C504,"0000"))</f>
        <v/>
      </c>
      <c r="B504" s="16" t="n"/>
      <c r="C504" s="16" t="n"/>
      <c r="D504" s="17" t="n"/>
      <c r="E504" s="16" t="n"/>
      <c r="F504" s="16" t="n"/>
      <c r="G504" s="16" t="n"/>
      <c r="H504" s="16" t="n"/>
      <c r="I504" s="16" t="n"/>
      <c r="J504" s="16" t="n"/>
      <c r="K504" s="16" t="n"/>
      <c r="L504" s="16" t="n"/>
      <c r="M504" s="16" t="n"/>
      <c r="N504" s="17" t="n"/>
      <c r="O504" s="16" t="n"/>
      <c r="P504" s="18">
        <f>IF(D504="","",_xlfn.WORKDAY.INTL(D504,TA_SI,WEEKEND,HOL))</f>
        <v/>
      </c>
      <c r="Q504" s="15">
        <f>IF(D504="","",IF(N504="",DATADATE,N504)-D504)</f>
        <v/>
      </c>
      <c r="R504" s="15">
        <f>IF(OR(P504="",N504&lt;&gt;""),"",IF(DATADATE&gt;P504,"OVERDUE",""))</f>
        <v/>
      </c>
      <c r="S504" s="16" t="n"/>
      <c r="T504" s="16" t="n"/>
    </row>
    <row r="505">
      <c r="A505" s="15">
        <f>IF(C505="","",PROJ&amp;"-"&amp;"SI"&amp;"-"&amp;B505&amp;"-"&amp;TEXT(C505,"0000"))</f>
        <v/>
      </c>
      <c r="B505" s="16" t="n"/>
      <c r="C505" s="16" t="n"/>
      <c r="D505" s="17" t="n"/>
      <c r="E505" s="16" t="n"/>
      <c r="F505" s="16" t="n"/>
      <c r="G505" s="16" t="n"/>
      <c r="H505" s="16" t="n"/>
      <c r="I505" s="16" t="n"/>
      <c r="J505" s="16" t="n"/>
      <c r="K505" s="16" t="n"/>
      <c r="L505" s="16" t="n"/>
      <c r="M505" s="16" t="n"/>
      <c r="N505" s="17" t="n"/>
      <c r="O505" s="16" t="n"/>
      <c r="P505" s="18">
        <f>IF(D505="","",_xlfn.WORKDAY.INTL(D505,TA_SI,WEEKEND,HOL))</f>
        <v/>
      </c>
      <c r="Q505" s="15">
        <f>IF(D505="","",IF(N505="",DATADATE,N505)-D505)</f>
        <v/>
      </c>
      <c r="R505" s="15">
        <f>IF(OR(P505="",N505&lt;&gt;""),"",IF(DATADATE&gt;P505,"OVERDUE",""))</f>
        <v/>
      </c>
      <c r="S505" s="16" t="n"/>
      <c r="T505" s="16" t="n"/>
    </row>
  </sheetData>
  <autoFilter ref="A5:T505"/>
  <conditionalFormatting sqref="A6:T505">
    <cfRule type="expression" priority="1" dxfId="0">
      <formula>LEN($R6)&gt;0</formula>
    </cfRule>
  </conditionalFormatting>
  <conditionalFormatting sqref="A6:A505">
    <cfRule type="expression" priority="2" dxfId="1">
      <formula>AND($A6&lt;&gt;"",COUNTIF($A$6:$A$505,$A6)&gt;1)</formula>
    </cfRule>
  </conditionalFormatting>
  <dataValidations count="8">
    <dataValidation sqref="B6:B505" showDropDown="0" showInputMessage="0" showErrorMessage="1" allowBlank="1" errorTitle="ROLE" error="Choose a value from the list." type="list">
      <formula1>=L_ROLE</formula1>
    </dataValidation>
    <dataValidation sqref="C6:C505" showDropDown="0" showInputMessage="0" showErrorMessage="1" allowBlank="1" errorTitle="Seq" error="Enter a number." type="decimal" operator="greaterThanOrEqual">
      <formula1>0</formula1>
    </dataValidation>
    <dataValidation sqref="D6:D505" showDropDown="0" showInputMessage="0" showErrorMessage="1" allowBlank="1" errorTitle="Issued" error="Enter a date." type="date" operator="greaterThan">
      <formula1>36526</formula1>
    </dataValidation>
    <dataValidation sqref="I6:I505" showDropDown="0" showInputMessage="0" showErrorMessage="1" allowBlank="1" errorTitle="Client approval needed" error="Choose a value from the list." type="list">
      <formula1>=L_YN</formula1>
    </dataValidation>
    <dataValidation sqref="K6:K505" showDropDown="0" showInputMessage="0" showErrorMessage="1" allowBlank="1" errorTitle="Cost impact" error="Choose a value from the list." type="list">
      <formula1>=L_IMPACT</formula1>
    </dataValidation>
    <dataValidation sqref="L6:L505" showDropDown="0" showInputMessage="0" showErrorMessage="1" allowBlank="1" errorTitle="Time impact" error="Choose a value from the list." type="list">
      <formula1>=L_IMPACT</formula1>
    </dataValidation>
    <dataValidation sqref="N6:N505" showDropDown="0" showInputMessage="0" showErrorMessage="1" allowBlank="1" errorTitle="Acknowledged" error="Enter a date." type="date" operator="greaterThan">
      <formula1>36526</formula1>
    </dataValidation>
    <dataValidation sqref="O6:O505" showDropDown="0" showInputMessage="0" showErrorMessage="1" allowBlank="1" errorTitle="Status" error="Choose a value from the list." type="list">
      <formula1>=L_SISTATUS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M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" customWidth="1" min="2" max="2"/>
    <col width="7" customWidth="1" min="3" max="3"/>
    <col width="11" customWidth="1" min="4" max="4"/>
    <col width="14" customWidth="1" min="5" max="5"/>
    <col width="30" customWidth="1" min="6" max="6"/>
    <col width="9" customWidth="1" min="7" max="7"/>
    <col width="11" customWidth="1" min="8" max="8"/>
    <col width="11" customWidth="1" min="9" max="9"/>
    <col width="10" customWidth="1" min="10" max="10"/>
    <col width="9" customWidth="1" min="11" max="11"/>
    <col width="30" customWidth="1" min="12" max="12"/>
    <col width="30" customWidth="1" min="13" max="13"/>
  </cols>
  <sheetData>
    <row r="1">
      <c r="A1" s="1" t="inlineStr">
        <is>
          <t>TRK-SI Site visit reports</t>
        </is>
      </c>
    </row>
    <row r="2">
      <c r="A2" s="2" t="inlineStr">
        <is>
          <t>Site instructions: written, within the consultant authority, client approval where cost or time changes. Site visit reports: one row per visit (KPI K-SV-01).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Report no</t>
        </is>
      </c>
      <c r="B5" s="6" t="inlineStr">
        <is>
          <t>ROLE</t>
        </is>
      </c>
      <c r="C5" s="6" t="inlineStr">
        <is>
          <t>Seq</t>
        </is>
      </c>
      <c r="D5" s="6" t="inlineStr">
        <is>
          <t>Visit date</t>
        </is>
      </c>
      <c r="E5" s="6" t="inlineStr">
        <is>
          <t>Visited by</t>
        </is>
      </c>
      <c r="F5" s="6" t="inlineStr">
        <is>
          <t>Areas / activities</t>
        </is>
      </c>
      <c r="G5" s="6" t="inlineStr">
        <is>
          <t>Observations raised</t>
        </is>
      </c>
      <c r="H5" s="6" t="inlineStr">
        <is>
          <t>Report issued</t>
        </is>
      </c>
      <c r="I5" s="6" t="inlineStr">
        <is>
          <t>Due</t>
        </is>
      </c>
      <c r="J5" s="6" t="inlineStr">
        <is>
          <t>Overdue</t>
        </is>
      </c>
      <c r="K5" s="6" t="inlineStr">
        <is>
          <t>On time</t>
        </is>
      </c>
      <c r="L5" s="6" t="inlineStr">
        <is>
          <t>Evidence (CDE link)</t>
        </is>
      </c>
      <c r="M5" s="6" t="inlineStr">
        <is>
          <t>Remarks</t>
        </is>
      </c>
    </row>
    <row r="6">
      <c r="A6" s="15">
        <f>IF(C6="","",PROJ&amp;"-SVR-"&amp;B6&amp;"-"&amp;TEXT(C6,"0000"))</f>
        <v/>
      </c>
      <c r="B6" s="16" t="n"/>
      <c r="C6" s="16" t="n"/>
      <c r="D6" s="17" t="n"/>
      <c r="E6" s="16" t="n"/>
      <c r="F6" s="16" t="n"/>
      <c r="G6" s="16" t="n"/>
      <c r="H6" s="17" t="n"/>
      <c r="I6" s="18">
        <f>IF(D6="","",_xlfn.WORKDAY.INTL(D6,TA_SVR,WEEKEND,HOL))</f>
        <v/>
      </c>
      <c r="J6" s="15">
        <f>IF(OR(I6="",H6&lt;&gt;""),"",IF(DATADATE&gt;I6,"OVERDUE",""))</f>
        <v/>
      </c>
      <c r="K6" s="15">
        <f>IF(OR(H6="",I6=""),"",IF(H6&lt;=I6,"On time","Late"))</f>
        <v/>
      </c>
      <c r="L6" s="16" t="n"/>
      <c r="M6" s="16" t="n"/>
    </row>
    <row r="7">
      <c r="A7" s="15">
        <f>IF(C7="","",PROJ&amp;"-SVR-"&amp;B7&amp;"-"&amp;TEXT(C7,"0000"))</f>
        <v/>
      </c>
      <c r="B7" s="16" t="n"/>
      <c r="C7" s="16" t="n"/>
      <c r="D7" s="17" t="n"/>
      <c r="E7" s="16" t="n"/>
      <c r="F7" s="16" t="n"/>
      <c r="G7" s="16" t="n"/>
      <c r="H7" s="17" t="n"/>
      <c r="I7" s="18">
        <f>IF(D7="","",_xlfn.WORKDAY.INTL(D7,TA_SVR,WEEKEND,HOL))</f>
        <v/>
      </c>
      <c r="J7" s="15">
        <f>IF(OR(I7="",H7&lt;&gt;""),"",IF(DATADATE&gt;I7,"OVERDUE",""))</f>
        <v/>
      </c>
      <c r="K7" s="15">
        <f>IF(OR(H7="",I7=""),"",IF(H7&lt;=I7,"On time","Late"))</f>
        <v/>
      </c>
      <c r="L7" s="16" t="n"/>
      <c r="M7" s="16" t="n"/>
    </row>
    <row r="8">
      <c r="A8" s="15">
        <f>IF(C8="","",PROJ&amp;"-SVR-"&amp;B8&amp;"-"&amp;TEXT(C8,"0000"))</f>
        <v/>
      </c>
      <c r="B8" s="16" t="n"/>
      <c r="C8" s="16" t="n"/>
      <c r="D8" s="17" t="n"/>
      <c r="E8" s="16" t="n"/>
      <c r="F8" s="16" t="n"/>
      <c r="G8" s="16" t="n"/>
      <c r="H8" s="17" t="n"/>
      <c r="I8" s="18">
        <f>IF(D8="","",_xlfn.WORKDAY.INTL(D8,TA_SVR,WEEKEND,HOL))</f>
        <v/>
      </c>
      <c r="J8" s="15">
        <f>IF(OR(I8="",H8&lt;&gt;""),"",IF(DATADATE&gt;I8,"OVERDUE",""))</f>
        <v/>
      </c>
      <c r="K8" s="15">
        <f>IF(OR(H8="",I8=""),"",IF(H8&lt;=I8,"On time","Late"))</f>
        <v/>
      </c>
      <c r="L8" s="16" t="n"/>
      <c r="M8" s="16" t="n"/>
    </row>
    <row r="9">
      <c r="A9" s="15">
        <f>IF(C9="","",PROJ&amp;"-SVR-"&amp;B9&amp;"-"&amp;TEXT(C9,"0000"))</f>
        <v/>
      </c>
      <c r="B9" s="16" t="n"/>
      <c r="C9" s="16" t="n"/>
      <c r="D9" s="17" t="n"/>
      <c r="E9" s="16" t="n"/>
      <c r="F9" s="16" t="n"/>
      <c r="G9" s="16" t="n"/>
      <c r="H9" s="17" t="n"/>
      <c r="I9" s="18">
        <f>IF(D9="","",_xlfn.WORKDAY.INTL(D9,TA_SVR,WEEKEND,HOL))</f>
        <v/>
      </c>
      <c r="J9" s="15">
        <f>IF(OR(I9="",H9&lt;&gt;""),"",IF(DATADATE&gt;I9,"OVERDUE",""))</f>
        <v/>
      </c>
      <c r="K9" s="15">
        <f>IF(OR(H9="",I9=""),"",IF(H9&lt;=I9,"On time","Late"))</f>
        <v/>
      </c>
      <c r="L9" s="16" t="n"/>
      <c r="M9" s="16" t="n"/>
    </row>
    <row r="10">
      <c r="A10" s="15">
        <f>IF(C10="","",PROJ&amp;"-SVR-"&amp;B10&amp;"-"&amp;TEXT(C10,"0000"))</f>
        <v/>
      </c>
      <c r="B10" s="16" t="n"/>
      <c r="C10" s="16" t="n"/>
      <c r="D10" s="17" t="n"/>
      <c r="E10" s="16" t="n"/>
      <c r="F10" s="16" t="n"/>
      <c r="G10" s="16" t="n"/>
      <c r="H10" s="17" t="n"/>
      <c r="I10" s="18">
        <f>IF(D10="","",_xlfn.WORKDAY.INTL(D10,TA_SVR,WEEKEND,HOL))</f>
        <v/>
      </c>
      <c r="J10" s="15">
        <f>IF(OR(I10="",H10&lt;&gt;""),"",IF(DATADATE&gt;I10,"OVERDUE",""))</f>
        <v/>
      </c>
      <c r="K10" s="15">
        <f>IF(OR(H10="",I10=""),"",IF(H10&lt;=I10,"On time","Late"))</f>
        <v/>
      </c>
      <c r="L10" s="16" t="n"/>
      <c r="M10" s="16" t="n"/>
    </row>
    <row r="11">
      <c r="A11" s="15">
        <f>IF(C11="","",PROJ&amp;"-SVR-"&amp;B11&amp;"-"&amp;TEXT(C11,"0000"))</f>
        <v/>
      </c>
      <c r="B11" s="16" t="n"/>
      <c r="C11" s="16" t="n"/>
      <c r="D11" s="17" t="n"/>
      <c r="E11" s="16" t="n"/>
      <c r="F11" s="16" t="n"/>
      <c r="G11" s="16" t="n"/>
      <c r="H11" s="17" t="n"/>
      <c r="I11" s="18">
        <f>IF(D11="","",_xlfn.WORKDAY.INTL(D11,TA_SVR,WEEKEND,HOL))</f>
        <v/>
      </c>
      <c r="J11" s="15">
        <f>IF(OR(I11="",H11&lt;&gt;""),"",IF(DATADATE&gt;I11,"OVERDUE",""))</f>
        <v/>
      </c>
      <c r="K11" s="15">
        <f>IF(OR(H11="",I11=""),"",IF(H11&lt;=I11,"On time","Late"))</f>
        <v/>
      </c>
      <c r="L11" s="16" t="n"/>
      <c r="M11" s="16" t="n"/>
    </row>
    <row r="12">
      <c r="A12" s="15">
        <f>IF(C12="","",PROJ&amp;"-SVR-"&amp;B12&amp;"-"&amp;TEXT(C12,"0000"))</f>
        <v/>
      </c>
      <c r="B12" s="16" t="n"/>
      <c r="C12" s="16" t="n"/>
      <c r="D12" s="17" t="n"/>
      <c r="E12" s="16" t="n"/>
      <c r="F12" s="16" t="n"/>
      <c r="G12" s="16" t="n"/>
      <c r="H12" s="17" t="n"/>
      <c r="I12" s="18">
        <f>IF(D12="","",_xlfn.WORKDAY.INTL(D12,TA_SVR,WEEKEND,HOL))</f>
        <v/>
      </c>
      <c r="J12" s="15">
        <f>IF(OR(I12="",H12&lt;&gt;""),"",IF(DATADATE&gt;I12,"OVERDUE",""))</f>
        <v/>
      </c>
      <c r="K12" s="15">
        <f>IF(OR(H12="",I12=""),"",IF(H12&lt;=I12,"On time","Late"))</f>
        <v/>
      </c>
      <c r="L12" s="16" t="n"/>
      <c r="M12" s="16" t="n"/>
    </row>
    <row r="13">
      <c r="A13" s="15">
        <f>IF(C13="","",PROJ&amp;"-SVR-"&amp;B13&amp;"-"&amp;TEXT(C13,"0000"))</f>
        <v/>
      </c>
      <c r="B13" s="16" t="n"/>
      <c r="C13" s="16" t="n"/>
      <c r="D13" s="17" t="n"/>
      <c r="E13" s="16" t="n"/>
      <c r="F13" s="16" t="n"/>
      <c r="G13" s="16" t="n"/>
      <c r="H13" s="17" t="n"/>
      <c r="I13" s="18">
        <f>IF(D13="","",_xlfn.WORKDAY.INTL(D13,TA_SVR,WEEKEND,HOL))</f>
        <v/>
      </c>
      <c r="J13" s="15">
        <f>IF(OR(I13="",H13&lt;&gt;""),"",IF(DATADATE&gt;I13,"OVERDUE",""))</f>
        <v/>
      </c>
      <c r="K13" s="15">
        <f>IF(OR(H13="",I13=""),"",IF(H13&lt;=I13,"On time","Late"))</f>
        <v/>
      </c>
      <c r="L13" s="16" t="n"/>
      <c r="M13" s="16" t="n"/>
    </row>
    <row r="14">
      <c r="A14" s="15">
        <f>IF(C14="","",PROJ&amp;"-SVR-"&amp;B14&amp;"-"&amp;TEXT(C14,"0000"))</f>
        <v/>
      </c>
      <c r="B14" s="16" t="n"/>
      <c r="C14" s="16" t="n"/>
      <c r="D14" s="17" t="n"/>
      <c r="E14" s="16" t="n"/>
      <c r="F14" s="16" t="n"/>
      <c r="G14" s="16" t="n"/>
      <c r="H14" s="17" t="n"/>
      <c r="I14" s="18">
        <f>IF(D14="","",_xlfn.WORKDAY.INTL(D14,TA_SVR,WEEKEND,HOL))</f>
        <v/>
      </c>
      <c r="J14" s="15">
        <f>IF(OR(I14="",H14&lt;&gt;""),"",IF(DATADATE&gt;I14,"OVERDUE",""))</f>
        <v/>
      </c>
      <c r="K14" s="15">
        <f>IF(OR(H14="",I14=""),"",IF(H14&lt;=I14,"On time","Late"))</f>
        <v/>
      </c>
      <c r="L14" s="16" t="n"/>
      <c r="M14" s="16" t="n"/>
    </row>
    <row r="15">
      <c r="A15" s="15">
        <f>IF(C15="","",PROJ&amp;"-SVR-"&amp;B15&amp;"-"&amp;TEXT(C15,"0000"))</f>
        <v/>
      </c>
      <c r="B15" s="16" t="n"/>
      <c r="C15" s="16" t="n"/>
      <c r="D15" s="17" t="n"/>
      <c r="E15" s="16" t="n"/>
      <c r="F15" s="16" t="n"/>
      <c r="G15" s="16" t="n"/>
      <c r="H15" s="17" t="n"/>
      <c r="I15" s="18">
        <f>IF(D15="","",_xlfn.WORKDAY.INTL(D15,TA_SVR,WEEKEND,HOL))</f>
        <v/>
      </c>
      <c r="J15" s="15">
        <f>IF(OR(I15="",H15&lt;&gt;""),"",IF(DATADATE&gt;I15,"OVERDUE",""))</f>
        <v/>
      </c>
      <c r="K15" s="15">
        <f>IF(OR(H15="",I15=""),"",IF(H15&lt;=I15,"On time","Late"))</f>
        <v/>
      </c>
      <c r="L15" s="16" t="n"/>
      <c r="M15" s="16" t="n"/>
    </row>
    <row r="16">
      <c r="A16" s="15">
        <f>IF(C16="","",PROJ&amp;"-SVR-"&amp;B16&amp;"-"&amp;TEXT(C16,"0000"))</f>
        <v/>
      </c>
      <c r="B16" s="16" t="n"/>
      <c r="C16" s="16" t="n"/>
      <c r="D16" s="17" t="n"/>
      <c r="E16" s="16" t="n"/>
      <c r="F16" s="16" t="n"/>
      <c r="G16" s="16" t="n"/>
      <c r="H16" s="17" t="n"/>
      <c r="I16" s="18">
        <f>IF(D16="","",_xlfn.WORKDAY.INTL(D16,TA_SVR,WEEKEND,HOL))</f>
        <v/>
      </c>
      <c r="J16" s="15">
        <f>IF(OR(I16="",H16&lt;&gt;""),"",IF(DATADATE&gt;I16,"OVERDUE",""))</f>
        <v/>
      </c>
      <c r="K16" s="15">
        <f>IF(OR(H16="",I16=""),"",IF(H16&lt;=I16,"On time","Late"))</f>
        <v/>
      </c>
      <c r="L16" s="16" t="n"/>
      <c r="M16" s="16" t="n"/>
    </row>
    <row r="17">
      <c r="A17" s="15">
        <f>IF(C17="","",PROJ&amp;"-SVR-"&amp;B17&amp;"-"&amp;TEXT(C17,"0000"))</f>
        <v/>
      </c>
      <c r="B17" s="16" t="n"/>
      <c r="C17" s="16" t="n"/>
      <c r="D17" s="17" t="n"/>
      <c r="E17" s="16" t="n"/>
      <c r="F17" s="16" t="n"/>
      <c r="G17" s="16" t="n"/>
      <c r="H17" s="17" t="n"/>
      <c r="I17" s="18">
        <f>IF(D17="","",_xlfn.WORKDAY.INTL(D17,TA_SVR,WEEKEND,HOL))</f>
        <v/>
      </c>
      <c r="J17" s="15">
        <f>IF(OR(I17="",H17&lt;&gt;""),"",IF(DATADATE&gt;I17,"OVERDUE",""))</f>
        <v/>
      </c>
      <c r="K17" s="15">
        <f>IF(OR(H17="",I17=""),"",IF(H17&lt;=I17,"On time","Late"))</f>
        <v/>
      </c>
      <c r="L17" s="16" t="n"/>
      <c r="M17" s="16" t="n"/>
    </row>
    <row r="18">
      <c r="A18" s="15">
        <f>IF(C18="","",PROJ&amp;"-SVR-"&amp;B18&amp;"-"&amp;TEXT(C18,"0000"))</f>
        <v/>
      </c>
      <c r="B18" s="16" t="n"/>
      <c r="C18" s="16" t="n"/>
      <c r="D18" s="17" t="n"/>
      <c r="E18" s="16" t="n"/>
      <c r="F18" s="16" t="n"/>
      <c r="G18" s="16" t="n"/>
      <c r="H18" s="17" t="n"/>
      <c r="I18" s="18">
        <f>IF(D18="","",_xlfn.WORKDAY.INTL(D18,TA_SVR,WEEKEND,HOL))</f>
        <v/>
      </c>
      <c r="J18" s="15">
        <f>IF(OR(I18="",H18&lt;&gt;""),"",IF(DATADATE&gt;I18,"OVERDUE",""))</f>
        <v/>
      </c>
      <c r="K18" s="15">
        <f>IF(OR(H18="",I18=""),"",IF(H18&lt;=I18,"On time","Late"))</f>
        <v/>
      </c>
      <c r="L18" s="16" t="n"/>
      <c r="M18" s="16" t="n"/>
    </row>
    <row r="19">
      <c r="A19" s="15">
        <f>IF(C19="","",PROJ&amp;"-SVR-"&amp;B19&amp;"-"&amp;TEXT(C19,"0000"))</f>
        <v/>
      </c>
      <c r="B19" s="16" t="n"/>
      <c r="C19" s="16" t="n"/>
      <c r="D19" s="17" t="n"/>
      <c r="E19" s="16" t="n"/>
      <c r="F19" s="16" t="n"/>
      <c r="G19" s="16" t="n"/>
      <c r="H19" s="17" t="n"/>
      <c r="I19" s="18">
        <f>IF(D19="","",_xlfn.WORKDAY.INTL(D19,TA_SVR,WEEKEND,HOL))</f>
        <v/>
      </c>
      <c r="J19" s="15">
        <f>IF(OR(I19="",H19&lt;&gt;""),"",IF(DATADATE&gt;I19,"OVERDUE",""))</f>
        <v/>
      </c>
      <c r="K19" s="15">
        <f>IF(OR(H19="",I19=""),"",IF(H19&lt;=I19,"On time","Late"))</f>
        <v/>
      </c>
      <c r="L19" s="16" t="n"/>
      <c r="M19" s="16" t="n"/>
    </row>
    <row r="20">
      <c r="A20" s="15">
        <f>IF(C20="","",PROJ&amp;"-SVR-"&amp;B20&amp;"-"&amp;TEXT(C20,"0000"))</f>
        <v/>
      </c>
      <c r="B20" s="16" t="n"/>
      <c r="C20" s="16" t="n"/>
      <c r="D20" s="17" t="n"/>
      <c r="E20" s="16" t="n"/>
      <c r="F20" s="16" t="n"/>
      <c r="G20" s="16" t="n"/>
      <c r="H20" s="17" t="n"/>
      <c r="I20" s="18">
        <f>IF(D20="","",_xlfn.WORKDAY.INTL(D20,TA_SVR,WEEKEND,HOL))</f>
        <v/>
      </c>
      <c r="J20" s="15">
        <f>IF(OR(I20="",H20&lt;&gt;""),"",IF(DATADATE&gt;I20,"OVERDUE",""))</f>
        <v/>
      </c>
      <c r="K20" s="15">
        <f>IF(OR(H20="",I20=""),"",IF(H20&lt;=I20,"On time","Late"))</f>
        <v/>
      </c>
      <c r="L20" s="16" t="n"/>
      <c r="M20" s="16" t="n"/>
    </row>
    <row r="21">
      <c r="A21" s="15">
        <f>IF(C21="","",PROJ&amp;"-SVR-"&amp;B21&amp;"-"&amp;TEXT(C21,"0000"))</f>
        <v/>
      </c>
      <c r="B21" s="16" t="n"/>
      <c r="C21" s="16" t="n"/>
      <c r="D21" s="17" t="n"/>
      <c r="E21" s="16" t="n"/>
      <c r="F21" s="16" t="n"/>
      <c r="G21" s="16" t="n"/>
      <c r="H21" s="17" t="n"/>
      <c r="I21" s="18">
        <f>IF(D21="","",_xlfn.WORKDAY.INTL(D21,TA_SVR,WEEKEND,HOL))</f>
        <v/>
      </c>
      <c r="J21" s="15">
        <f>IF(OR(I21="",H21&lt;&gt;""),"",IF(DATADATE&gt;I21,"OVERDUE",""))</f>
        <v/>
      </c>
      <c r="K21" s="15">
        <f>IF(OR(H21="",I21=""),"",IF(H21&lt;=I21,"On time","Late"))</f>
        <v/>
      </c>
      <c r="L21" s="16" t="n"/>
      <c r="M21" s="16" t="n"/>
    </row>
    <row r="22">
      <c r="A22" s="15">
        <f>IF(C22="","",PROJ&amp;"-SVR-"&amp;B22&amp;"-"&amp;TEXT(C22,"0000"))</f>
        <v/>
      </c>
      <c r="B22" s="16" t="n"/>
      <c r="C22" s="16" t="n"/>
      <c r="D22" s="17" t="n"/>
      <c r="E22" s="16" t="n"/>
      <c r="F22" s="16" t="n"/>
      <c r="G22" s="16" t="n"/>
      <c r="H22" s="17" t="n"/>
      <c r="I22" s="18">
        <f>IF(D22="","",_xlfn.WORKDAY.INTL(D22,TA_SVR,WEEKEND,HOL))</f>
        <v/>
      </c>
      <c r="J22" s="15">
        <f>IF(OR(I22="",H22&lt;&gt;""),"",IF(DATADATE&gt;I22,"OVERDUE",""))</f>
        <v/>
      </c>
      <c r="K22" s="15">
        <f>IF(OR(H22="",I22=""),"",IF(H22&lt;=I22,"On time","Late"))</f>
        <v/>
      </c>
      <c r="L22" s="16" t="n"/>
      <c r="M22" s="16" t="n"/>
    </row>
    <row r="23">
      <c r="A23" s="15">
        <f>IF(C23="","",PROJ&amp;"-SVR-"&amp;B23&amp;"-"&amp;TEXT(C23,"0000"))</f>
        <v/>
      </c>
      <c r="B23" s="16" t="n"/>
      <c r="C23" s="16" t="n"/>
      <c r="D23" s="17" t="n"/>
      <c r="E23" s="16" t="n"/>
      <c r="F23" s="16" t="n"/>
      <c r="G23" s="16" t="n"/>
      <c r="H23" s="17" t="n"/>
      <c r="I23" s="18">
        <f>IF(D23="","",_xlfn.WORKDAY.INTL(D23,TA_SVR,WEEKEND,HOL))</f>
        <v/>
      </c>
      <c r="J23" s="15">
        <f>IF(OR(I23="",H23&lt;&gt;""),"",IF(DATADATE&gt;I23,"OVERDUE",""))</f>
        <v/>
      </c>
      <c r="K23" s="15">
        <f>IF(OR(H23="",I23=""),"",IF(H23&lt;=I23,"On time","Late"))</f>
        <v/>
      </c>
      <c r="L23" s="16" t="n"/>
      <c r="M23" s="16" t="n"/>
    </row>
    <row r="24">
      <c r="A24" s="15">
        <f>IF(C24="","",PROJ&amp;"-SVR-"&amp;B24&amp;"-"&amp;TEXT(C24,"0000"))</f>
        <v/>
      </c>
      <c r="B24" s="16" t="n"/>
      <c r="C24" s="16" t="n"/>
      <c r="D24" s="17" t="n"/>
      <c r="E24" s="16" t="n"/>
      <c r="F24" s="16" t="n"/>
      <c r="G24" s="16" t="n"/>
      <c r="H24" s="17" t="n"/>
      <c r="I24" s="18">
        <f>IF(D24="","",_xlfn.WORKDAY.INTL(D24,TA_SVR,WEEKEND,HOL))</f>
        <v/>
      </c>
      <c r="J24" s="15">
        <f>IF(OR(I24="",H24&lt;&gt;""),"",IF(DATADATE&gt;I24,"OVERDUE",""))</f>
        <v/>
      </c>
      <c r="K24" s="15">
        <f>IF(OR(H24="",I24=""),"",IF(H24&lt;=I24,"On time","Late"))</f>
        <v/>
      </c>
      <c r="L24" s="16" t="n"/>
      <c r="M24" s="16" t="n"/>
    </row>
    <row r="25">
      <c r="A25" s="15">
        <f>IF(C25="","",PROJ&amp;"-SVR-"&amp;B25&amp;"-"&amp;TEXT(C25,"0000"))</f>
        <v/>
      </c>
      <c r="B25" s="16" t="n"/>
      <c r="C25" s="16" t="n"/>
      <c r="D25" s="17" t="n"/>
      <c r="E25" s="16" t="n"/>
      <c r="F25" s="16" t="n"/>
      <c r="G25" s="16" t="n"/>
      <c r="H25" s="17" t="n"/>
      <c r="I25" s="18">
        <f>IF(D25="","",_xlfn.WORKDAY.INTL(D25,TA_SVR,WEEKEND,HOL))</f>
        <v/>
      </c>
      <c r="J25" s="15">
        <f>IF(OR(I25="",H25&lt;&gt;""),"",IF(DATADATE&gt;I25,"OVERDUE",""))</f>
        <v/>
      </c>
      <c r="K25" s="15">
        <f>IF(OR(H25="",I25=""),"",IF(H25&lt;=I25,"On time","Late"))</f>
        <v/>
      </c>
      <c r="L25" s="16" t="n"/>
      <c r="M25" s="16" t="n"/>
    </row>
    <row r="26">
      <c r="A26" s="15">
        <f>IF(C26="","",PROJ&amp;"-SVR-"&amp;B26&amp;"-"&amp;TEXT(C26,"0000"))</f>
        <v/>
      </c>
      <c r="B26" s="16" t="n"/>
      <c r="C26" s="16" t="n"/>
      <c r="D26" s="17" t="n"/>
      <c r="E26" s="16" t="n"/>
      <c r="F26" s="16" t="n"/>
      <c r="G26" s="16" t="n"/>
      <c r="H26" s="17" t="n"/>
      <c r="I26" s="18">
        <f>IF(D26="","",_xlfn.WORKDAY.INTL(D26,TA_SVR,WEEKEND,HOL))</f>
        <v/>
      </c>
      <c r="J26" s="15">
        <f>IF(OR(I26="",H26&lt;&gt;""),"",IF(DATADATE&gt;I26,"OVERDUE",""))</f>
        <v/>
      </c>
      <c r="K26" s="15">
        <f>IF(OR(H26="",I26=""),"",IF(H26&lt;=I26,"On time","Late"))</f>
        <v/>
      </c>
      <c r="L26" s="16" t="n"/>
      <c r="M26" s="16" t="n"/>
    </row>
    <row r="27">
      <c r="A27" s="15">
        <f>IF(C27="","",PROJ&amp;"-SVR-"&amp;B27&amp;"-"&amp;TEXT(C27,"0000"))</f>
        <v/>
      </c>
      <c r="B27" s="16" t="n"/>
      <c r="C27" s="16" t="n"/>
      <c r="D27" s="17" t="n"/>
      <c r="E27" s="16" t="n"/>
      <c r="F27" s="16" t="n"/>
      <c r="G27" s="16" t="n"/>
      <c r="H27" s="17" t="n"/>
      <c r="I27" s="18">
        <f>IF(D27="","",_xlfn.WORKDAY.INTL(D27,TA_SVR,WEEKEND,HOL))</f>
        <v/>
      </c>
      <c r="J27" s="15">
        <f>IF(OR(I27="",H27&lt;&gt;""),"",IF(DATADATE&gt;I27,"OVERDUE",""))</f>
        <v/>
      </c>
      <c r="K27" s="15">
        <f>IF(OR(H27="",I27=""),"",IF(H27&lt;=I27,"On time","Late"))</f>
        <v/>
      </c>
      <c r="L27" s="16" t="n"/>
      <c r="M27" s="16" t="n"/>
    </row>
    <row r="28">
      <c r="A28" s="15">
        <f>IF(C28="","",PROJ&amp;"-SVR-"&amp;B28&amp;"-"&amp;TEXT(C28,"0000"))</f>
        <v/>
      </c>
      <c r="B28" s="16" t="n"/>
      <c r="C28" s="16" t="n"/>
      <c r="D28" s="17" t="n"/>
      <c r="E28" s="16" t="n"/>
      <c r="F28" s="16" t="n"/>
      <c r="G28" s="16" t="n"/>
      <c r="H28" s="17" t="n"/>
      <c r="I28" s="18">
        <f>IF(D28="","",_xlfn.WORKDAY.INTL(D28,TA_SVR,WEEKEND,HOL))</f>
        <v/>
      </c>
      <c r="J28" s="15">
        <f>IF(OR(I28="",H28&lt;&gt;""),"",IF(DATADATE&gt;I28,"OVERDUE",""))</f>
        <v/>
      </c>
      <c r="K28" s="15">
        <f>IF(OR(H28="",I28=""),"",IF(H28&lt;=I28,"On time","Late"))</f>
        <v/>
      </c>
      <c r="L28" s="16" t="n"/>
      <c r="M28" s="16" t="n"/>
    </row>
    <row r="29">
      <c r="A29" s="15">
        <f>IF(C29="","",PROJ&amp;"-SVR-"&amp;B29&amp;"-"&amp;TEXT(C29,"0000"))</f>
        <v/>
      </c>
      <c r="B29" s="16" t="n"/>
      <c r="C29" s="16" t="n"/>
      <c r="D29" s="17" t="n"/>
      <c r="E29" s="16" t="n"/>
      <c r="F29" s="16" t="n"/>
      <c r="G29" s="16" t="n"/>
      <c r="H29" s="17" t="n"/>
      <c r="I29" s="18">
        <f>IF(D29="","",_xlfn.WORKDAY.INTL(D29,TA_SVR,WEEKEND,HOL))</f>
        <v/>
      </c>
      <c r="J29" s="15">
        <f>IF(OR(I29="",H29&lt;&gt;""),"",IF(DATADATE&gt;I29,"OVERDUE",""))</f>
        <v/>
      </c>
      <c r="K29" s="15">
        <f>IF(OR(H29="",I29=""),"",IF(H29&lt;=I29,"On time","Late"))</f>
        <v/>
      </c>
      <c r="L29" s="16" t="n"/>
      <c r="M29" s="16" t="n"/>
    </row>
    <row r="30">
      <c r="A30" s="15">
        <f>IF(C30="","",PROJ&amp;"-SVR-"&amp;B30&amp;"-"&amp;TEXT(C30,"0000"))</f>
        <v/>
      </c>
      <c r="B30" s="16" t="n"/>
      <c r="C30" s="16" t="n"/>
      <c r="D30" s="17" t="n"/>
      <c r="E30" s="16" t="n"/>
      <c r="F30" s="16" t="n"/>
      <c r="G30" s="16" t="n"/>
      <c r="H30" s="17" t="n"/>
      <c r="I30" s="18">
        <f>IF(D30="","",_xlfn.WORKDAY.INTL(D30,TA_SVR,WEEKEND,HOL))</f>
        <v/>
      </c>
      <c r="J30" s="15">
        <f>IF(OR(I30="",H30&lt;&gt;""),"",IF(DATADATE&gt;I30,"OVERDUE",""))</f>
        <v/>
      </c>
      <c r="K30" s="15">
        <f>IF(OR(H30="",I30=""),"",IF(H30&lt;=I30,"On time","Late"))</f>
        <v/>
      </c>
      <c r="L30" s="16" t="n"/>
      <c r="M30" s="16" t="n"/>
    </row>
    <row r="31">
      <c r="A31" s="15">
        <f>IF(C31="","",PROJ&amp;"-SVR-"&amp;B31&amp;"-"&amp;TEXT(C31,"0000"))</f>
        <v/>
      </c>
      <c r="B31" s="16" t="n"/>
      <c r="C31" s="16" t="n"/>
      <c r="D31" s="17" t="n"/>
      <c r="E31" s="16" t="n"/>
      <c r="F31" s="16" t="n"/>
      <c r="G31" s="16" t="n"/>
      <c r="H31" s="17" t="n"/>
      <c r="I31" s="18">
        <f>IF(D31="","",_xlfn.WORKDAY.INTL(D31,TA_SVR,WEEKEND,HOL))</f>
        <v/>
      </c>
      <c r="J31" s="15">
        <f>IF(OR(I31="",H31&lt;&gt;""),"",IF(DATADATE&gt;I31,"OVERDUE",""))</f>
        <v/>
      </c>
      <c r="K31" s="15">
        <f>IF(OR(H31="",I31=""),"",IF(H31&lt;=I31,"On time","Late"))</f>
        <v/>
      </c>
      <c r="L31" s="16" t="n"/>
      <c r="M31" s="16" t="n"/>
    </row>
    <row r="32">
      <c r="A32" s="15">
        <f>IF(C32="","",PROJ&amp;"-SVR-"&amp;B32&amp;"-"&amp;TEXT(C32,"0000"))</f>
        <v/>
      </c>
      <c r="B32" s="16" t="n"/>
      <c r="C32" s="16" t="n"/>
      <c r="D32" s="17" t="n"/>
      <c r="E32" s="16" t="n"/>
      <c r="F32" s="16" t="n"/>
      <c r="G32" s="16" t="n"/>
      <c r="H32" s="17" t="n"/>
      <c r="I32" s="18">
        <f>IF(D32="","",_xlfn.WORKDAY.INTL(D32,TA_SVR,WEEKEND,HOL))</f>
        <v/>
      </c>
      <c r="J32" s="15">
        <f>IF(OR(I32="",H32&lt;&gt;""),"",IF(DATADATE&gt;I32,"OVERDUE",""))</f>
        <v/>
      </c>
      <c r="K32" s="15">
        <f>IF(OR(H32="",I32=""),"",IF(H32&lt;=I32,"On time","Late"))</f>
        <v/>
      </c>
      <c r="L32" s="16" t="n"/>
      <c r="M32" s="16" t="n"/>
    </row>
    <row r="33">
      <c r="A33" s="15">
        <f>IF(C33="","",PROJ&amp;"-SVR-"&amp;B33&amp;"-"&amp;TEXT(C33,"0000"))</f>
        <v/>
      </c>
      <c r="B33" s="16" t="n"/>
      <c r="C33" s="16" t="n"/>
      <c r="D33" s="17" t="n"/>
      <c r="E33" s="16" t="n"/>
      <c r="F33" s="16" t="n"/>
      <c r="G33" s="16" t="n"/>
      <c r="H33" s="17" t="n"/>
      <c r="I33" s="18">
        <f>IF(D33="","",_xlfn.WORKDAY.INTL(D33,TA_SVR,WEEKEND,HOL))</f>
        <v/>
      </c>
      <c r="J33" s="15">
        <f>IF(OR(I33="",H33&lt;&gt;""),"",IF(DATADATE&gt;I33,"OVERDUE",""))</f>
        <v/>
      </c>
      <c r="K33" s="15">
        <f>IF(OR(H33="",I33=""),"",IF(H33&lt;=I33,"On time","Late"))</f>
        <v/>
      </c>
      <c r="L33" s="16" t="n"/>
      <c r="M33" s="16" t="n"/>
    </row>
    <row r="34">
      <c r="A34" s="15">
        <f>IF(C34="","",PROJ&amp;"-SVR-"&amp;B34&amp;"-"&amp;TEXT(C34,"0000"))</f>
        <v/>
      </c>
      <c r="B34" s="16" t="n"/>
      <c r="C34" s="16" t="n"/>
      <c r="D34" s="17" t="n"/>
      <c r="E34" s="16" t="n"/>
      <c r="F34" s="16" t="n"/>
      <c r="G34" s="16" t="n"/>
      <c r="H34" s="17" t="n"/>
      <c r="I34" s="18">
        <f>IF(D34="","",_xlfn.WORKDAY.INTL(D34,TA_SVR,WEEKEND,HOL))</f>
        <v/>
      </c>
      <c r="J34" s="15">
        <f>IF(OR(I34="",H34&lt;&gt;""),"",IF(DATADATE&gt;I34,"OVERDUE",""))</f>
        <v/>
      </c>
      <c r="K34" s="15">
        <f>IF(OR(H34="",I34=""),"",IF(H34&lt;=I34,"On time","Late"))</f>
        <v/>
      </c>
      <c r="L34" s="16" t="n"/>
      <c r="M34" s="16" t="n"/>
    </row>
    <row r="35">
      <c r="A35" s="15">
        <f>IF(C35="","",PROJ&amp;"-SVR-"&amp;B35&amp;"-"&amp;TEXT(C35,"0000"))</f>
        <v/>
      </c>
      <c r="B35" s="16" t="n"/>
      <c r="C35" s="16" t="n"/>
      <c r="D35" s="17" t="n"/>
      <c r="E35" s="16" t="n"/>
      <c r="F35" s="16" t="n"/>
      <c r="G35" s="16" t="n"/>
      <c r="H35" s="17" t="n"/>
      <c r="I35" s="18">
        <f>IF(D35="","",_xlfn.WORKDAY.INTL(D35,TA_SVR,WEEKEND,HOL))</f>
        <v/>
      </c>
      <c r="J35" s="15">
        <f>IF(OR(I35="",H35&lt;&gt;""),"",IF(DATADATE&gt;I35,"OVERDUE",""))</f>
        <v/>
      </c>
      <c r="K35" s="15">
        <f>IF(OR(H35="",I35=""),"",IF(H35&lt;=I35,"On time","Late"))</f>
        <v/>
      </c>
      <c r="L35" s="16" t="n"/>
      <c r="M35" s="16" t="n"/>
    </row>
    <row r="36">
      <c r="A36" s="15">
        <f>IF(C36="","",PROJ&amp;"-SVR-"&amp;B36&amp;"-"&amp;TEXT(C36,"0000"))</f>
        <v/>
      </c>
      <c r="B36" s="16" t="n"/>
      <c r="C36" s="16" t="n"/>
      <c r="D36" s="17" t="n"/>
      <c r="E36" s="16" t="n"/>
      <c r="F36" s="16" t="n"/>
      <c r="G36" s="16" t="n"/>
      <c r="H36" s="17" t="n"/>
      <c r="I36" s="18">
        <f>IF(D36="","",_xlfn.WORKDAY.INTL(D36,TA_SVR,WEEKEND,HOL))</f>
        <v/>
      </c>
      <c r="J36" s="15">
        <f>IF(OR(I36="",H36&lt;&gt;""),"",IF(DATADATE&gt;I36,"OVERDUE",""))</f>
        <v/>
      </c>
      <c r="K36" s="15">
        <f>IF(OR(H36="",I36=""),"",IF(H36&lt;=I36,"On time","Late"))</f>
        <v/>
      </c>
      <c r="L36" s="16" t="n"/>
      <c r="M36" s="16" t="n"/>
    </row>
    <row r="37">
      <c r="A37" s="15">
        <f>IF(C37="","",PROJ&amp;"-SVR-"&amp;B37&amp;"-"&amp;TEXT(C37,"0000"))</f>
        <v/>
      </c>
      <c r="B37" s="16" t="n"/>
      <c r="C37" s="16" t="n"/>
      <c r="D37" s="17" t="n"/>
      <c r="E37" s="16" t="n"/>
      <c r="F37" s="16" t="n"/>
      <c r="G37" s="16" t="n"/>
      <c r="H37" s="17" t="n"/>
      <c r="I37" s="18">
        <f>IF(D37="","",_xlfn.WORKDAY.INTL(D37,TA_SVR,WEEKEND,HOL))</f>
        <v/>
      </c>
      <c r="J37" s="15">
        <f>IF(OR(I37="",H37&lt;&gt;""),"",IF(DATADATE&gt;I37,"OVERDUE",""))</f>
        <v/>
      </c>
      <c r="K37" s="15">
        <f>IF(OR(H37="",I37=""),"",IF(H37&lt;=I37,"On time","Late"))</f>
        <v/>
      </c>
      <c r="L37" s="16" t="n"/>
      <c r="M37" s="16" t="n"/>
    </row>
    <row r="38">
      <c r="A38" s="15">
        <f>IF(C38="","",PROJ&amp;"-SVR-"&amp;B38&amp;"-"&amp;TEXT(C38,"0000"))</f>
        <v/>
      </c>
      <c r="B38" s="16" t="n"/>
      <c r="C38" s="16" t="n"/>
      <c r="D38" s="17" t="n"/>
      <c r="E38" s="16" t="n"/>
      <c r="F38" s="16" t="n"/>
      <c r="G38" s="16" t="n"/>
      <c r="H38" s="17" t="n"/>
      <c r="I38" s="18">
        <f>IF(D38="","",_xlfn.WORKDAY.INTL(D38,TA_SVR,WEEKEND,HOL))</f>
        <v/>
      </c>
      <c r="J38" s="15">
        <f>IF(OR(I38="",H38&lt;&gt;""),"",IF(DATADATE&gt;I38,"OVERDUE",""))</f>
        <v/>
      </c>
      <c r="K38" s="15">
        <f>IF(OR(H38="",I38=""),"",IF(H38&lt;=I38,"On time","Late"))</f>
        <v/>
      </c>
      <c r="L38" s="16" t="n"/>
      <c r="M38" s="16" t="n"/>
    </row>
    <row r="39">
      <c r="A39" s="15">
        <f>IF(C39="","",PROJ&amp;"-SVR-"&amp;B39&amp;"-"&amp;TEXT(C39,"0000"))</f>
        <v/>
      </c>
      <c r="B39" s="16" t="n"/>
      <c r="C39" s="16" t="n"/>
      <c r="D39" s="17" t="n"/>
      <c r="E39" s="16" t="n"/>
      <c r="F39" s="16" t="n"/>
      <c r="G39" s="16" t="n"/>
      <c r="H39" s="17" t="n"/>
      <c r="I39" s="18">
        <f>IF(D39="","",_xlfn.WORKDAY.INTL(D39,TA_SVR,WEEKEND,HOL))</f>
        <v/>
      </c>
      <c r="J39" s="15">
        <f>IF(OR(I39="",H39&lt;&gt;""),"",IF(DATADATE&gt;I39,"OVERDUE",""))</f>
        <v/>
      </c>
      <c r="K39" s="15">
        <f>IF(OR(H39="",I39=""),"",IF(H39&lt;=I39,"On time","Late"))</f>
        <v/>
      </c>
      <c r="L39" s="16" t="n"/>
      <c r="M39" s="16" t="n"/>
    </row>
    <row r="40">
      <c r="A40" s="15">
        <f>IF(C40="","",PROJ&amp;"-SVR-"&amp;B40&amp;"-"&amp;TEXT(C40,"0000"))</f>
        <v/>
      </c>
      <c r="B40" s="16" t="n"/>
      <c r="C40" s="16" t="n"/>
      <c r="D40" s="17" t="n"/>
      <c r="E40" s="16" t="n"/>
      <c r="F40" s="16" t="n"/>
      <c r="G40" s="16" t="n"/>
      <c r="H40" s="17" t="n"/>
      <c r="I40" s="18">
        <f>IF(D40="","",_xlfn.WORKDAY.INTL(D40,TA_SVR,WEEKEND,HOL))</f>
        <v/>
      </c>
      <c r="J40" s="15">
        <f>IF(OR(I40="",H40&lt;&gt;""),"",IF(DATADATE&gt;I40,"OVERDUE",""))</f>
        <v/>
      </c>
      <c r="K40" s="15">
        <f>IF(OR(H40="",I40=""),"",IF(H40&lt;=I40,"On time","Late"))</f>
        <v/>
      </c>
      <c r="L40" s="16" t="n"/>
      <c r="M40" s="16" t="n"/>
    </row>
    <row r="41">
      <c r="A41" s="15">
        <f>IF(C41="","",PROJ&amp;"-SVR-"&amp;B41&amp;"-"&amp;TEXT(C41,"0000"))</f>
        <v/>
      </c>
      <c r="B41" s="16" t="n"/>
      <c r="C41" s="16" t="n"/>
      <c r="D41" s="17" t="n"/>
      <c r="E41" s="16" t="n"/>
      <c r="F41" s="16" t="n"/>
      <c r="G41" s="16" t="n"/>
      <c r="H41" s="17" t="n"/>
      <c r="I41" s="18">
        <f>IF(D41="","",_xlfn.WORKDAY.INTL(D41,TA_SVR,WEEKEND,HOL))</f>
        <v/>
      </c>
      <c r="J41" s="15">
        <f>IF(OR(I41="",H41&lt;&gt;""),"",IF(DATADATE&gt;I41,"OVERDUE",""))</f>
        <v/>
      </c>
      <c r="K41" s="15">
        <f>IF(OR(H41="",I41=""),"",IF(H41&lt;=I41,"On time","Late"))</f>
        <v/>
      </c>
      <c r="L41" s="16" t="n"/>
      <c r="M41" s="16" t="n"/>
    </row>
    <row r="42">
      <c r="A42" s="15">
        <f>IF(C42="","",PROJ&amp;"-SVR-"&amp;B42&amp;"-"&amp;TEXT(C42,"0000"))</f>
        <v/>
      </c>
      <c r="B42" s="16" t="n"/>
      <c r="C42" s="16" t="n"/>
      <c r="D42" s="17" t="n"/>
      <c r="E42" s="16" t="n"/>
      <c r="F42" s="16" t="n"/>
      <c r="G42" s="16" t="n"/>
      <c r="H42" s="17" t="n"/>
      <c r="I42" s="18">
        <f>IF(D42="","",_xlfn.WORKDAY.INTL(D42,TA_SVR,WEEKEND,HOL))</f>
        <v/>
      </c>
      <c r="J42" s="15">
        <f>IF(OR(I42="",H42&lt;&gt;""),"",IF(DATADATE&gt;I42,"OVERDUE",""))</f>
        <v/>
      </c>
      <c r="K42" s="15">
        <f>IF(OR(H42="",I42=""),"",IF(H42&lt;=I42,"On time","Late"))</f>
        <v/>
      </c>
      <c r="L42" s="16" t="n"/>
      <c r="M42" s="16" t="n"/>
    </row>
    <row r="43">
      <c r="A43" s="15">
        <f>IF(C43="","",PROJ&amp;"-SVR-"&amp;B43&amp;"-"&amp;TEXT(C43,"0000"))</f>
        <v/>
      </c>
      <c r="B43" s="16" t="n"/>
      <c r="C43" s="16" t="n"/>
      <c r="D43" s="17" t="n"/>
      <c r="E43" s="16" t="n"/>
      <c r="F43" s="16" t="n"/>
      <c r="G43" s="16" t="n"/>
      <c r="H43" s="17" t="n"/>
      <c r="I43" s="18">
        <f>IF(D43="","",_xlfn.WORKDAY.INTL(D43,TA_SVR,WEEKEND,HOL))</f>
        <v/>
      </c>
      <c r="J43" s="15">
        <f>IF(OR(I43="",H43&lt;&gt;""),"",IF(DATADATE&gt;I43,"OVERDUE",""))</f>
        <v/>
      </c>
      <c r="K43" s="15">
        <f>IF(OR(H43="",I43=""),"",IF(H43&lt;=I43,"On time","Late"))</f>
        <v/>
      </c>
      <c r="L43" s="16" t="n"/>
      <c r="M43" s="16" t="n"/>
    </row>
    <row r="44">
      <c r="A44" s="15">
        <f>IF(C44="","",PROJ&amp;"-SVR-"&amp;B44&amp;"-"&amp;TEXT(C44,"0000"))</f>
        <v/>
      </c>
      <c r="B44" s="16" t="n"/>
      <c r="C44" s="16" t="n"/>
      <c r="D44" s="17" t="n"/>
      <c r="E44" s="16" t="n"/>
      <c r="F44" s="16" t="n"/>
      <c r="G44" s="16" t="n"/>
      <c r="H44" s="17" t="n"/>
      <c r="I44" s="18">
        <f>IF(D44="","",_xlfn.WORKDAY.INTL(D44,TA_SVR,WEEKEND,HOL))</f>
        <v/>
      </c>
      <c r="J44" s="15">
        <f>IF(OR(I44="",H44&lt;&gt;""),"",IF(DATADATE&gt;I44,"OVERDUE",""))</f>
        <v/>
      </c>
      <c r="K44" s="15">
        <f>IF(OR(H44="",I44=""),"",IF(H44&lt;=I44,"On time","Late"))</f>
        <v/>
      </c>
      <c r="L44" s="16" t="n"/>
      <c r="M44" s="16" t="n"/>
    </row>
    <row r="45">
      <c r="A45" s="15">
        <f>IF(C45="","",PROJ&amp;"-SVR-"&amp;B45&amp;"-"&amp;TEXT(C45,"0000"))</f>
        <v/>
      </c>
      <c r="B45" s="16" t="n"/>
      <c r="C45" s="16" t="n"/>
      <c r="D45" s="17" t="n"/>
      <c r="E45" s="16" t="n"/>
      <c r="F45" s="16" t="n"/>
      <c r="G45" s="16" t="n"/>
      <c r="H45" s="17" t="n"/>
      <c r="I45" s="18">
        <f>IF(D45="","",_xlfn.WORKDAY.INTL(D45,TA_SVR,WEEKEND,HOL))</f>
        <v/>
      </c>
      <c r="J45" s="15">
        <f>IF(OR(I45="",H45&lt;&gt;""),"",IF(DATADATE&gt;I45,"OVERDUE",""))</f>
        <v/>
      </c>
      <c r="K45" s="15">
        <f>IF(OR(H45="",I45=""),"",IF(H45&lt;=I45,"On time","Late"))</f>
        <v/>
      </c>
      <c r="L45" s="16" t="n"/>
      <c r="M45" s="16" t="n"/>
    </row>
    <row r="46">
      <c r="A46" s="15">
        <f>IF(C46="","",PROJ&amp;"-SVR-"&amp;B46&amp;"-"&amp;TEXT(C46,"0000"))</f>
        <v/>
      </c>
      <c r="B46" s="16" t="n"/>
      <c r="C46" s="16" t="n"/>
      <c r="D46" s="17" t="n"/>
      <c r="E46" s="16" t="n"/>
      <c r="F46" s="16" t="n"/>
      <c r="G46" s="16" t="n"/>
      <c r="H46" s="17" t="n"/>
      <c r="I46" s="18">
        <f>IF(D46="","",_xlfn.WORKDAY.INTL(D46,TA_SVR,WEEKEND,HOL))</f>
        <v/>
      </c>
      <c r="J46" s="15">
        <f>IF(OR(I46="",H46&lt;&gt;""),"",IF(DATADATE&gt;I46,"OVERDUE",""))</f>
        <v/>
      </c>
      <c r="K46" s="15">
        <f>IF(OR(H46="",I46=""),"",IF(H46&lt;=I46,"On time","Late"))</f>
        <v/>
      </c>
      <c r="L46" s="16" t="n"/>
      <c r="M46" s="16" t="n"/>
    </row>
    <row r="47">
      <c r="A47" s="15">
        <f>IF(C47="","",PROJ&amp;"-SVR-"&amp;B47&amp;"-"&amp;TEXT(C47,"0000"))</f>
        <v/>
      </c>
      <c r="B47" s="16" t="n"/>
      <c r="C47" s="16" t="n"/>
      <c r="D47" s="17" t="n"/>
      <c r="E47" s="16" t="n"/>
      <c r="F47" s="16" t="n"/>
      <c r="G47" s="16" t="n"/>
      <c r="H47" s="17" t="n"/>
      <c r="I47" s="18">
        <f>IF(D47="","",_xlfn.WORKDAY.INTL(D47,TA_SVR,WEEKEND,HOL))</f>
        <v/>
      </c>
      <c r="J47" s="15">
        <f>IF(OR(I47="",H47&lt;&gt;""),"",IF(DATADATE&gt;I47,"OVERDUE",""))</f>
        <v/>
      </c>
      <c r="K47" s="15">
        <f>IF(OR(H47="",I47=""),"",IF(H47&lt;=I47,"On time","Late"))</f>
        <v/>
      </c>
      <c r="L47" s="16" t="n"/>
      <c r="M47" s="16" t="n"/>
    </row>
    <row r="48">
      <c r="A48" s="15">
        <f>IF(C48="","",PROJ&amp;"-SVR-"&amp;B48&amp;"-"&amp;TEXT(C48,"0000"))</f>
        <v/>
      </c>
      <c r="B48" s="16" t="n"/>
      <c r="C48" s="16" t="n"/>
      <c r="D48" s="17" t="n"/>
      <c r="E48" s="16" t="n"/>
      <c r="F48" s="16" t="n"/>
      <c r="G48" s="16" t="n"/>
      <c r="H48" s="17" t="n"/>
      <c r="I48" s="18">
        <f>IF(D48="","",_xlfn.WORKDAY.INTL(D48,TA_SVR,WEEKEND,HOL))</f>
        <v/>
      </c>
      <c r="J48" s="15">
        <f>IF(OR(I48="",H48&lt;&gt;""),"",IF(DATADATE&gt;I48,"OVERDUE",""))</f>
        <v/>
      </c>
      <c r="K48" s="15">
        <f>IF(OR(H48="",I48=""),"",IF(H48&lt;=I48,"On time","Late"))</f>
        <v/>
      </c>
      <c r="L48" s="16" t="n"/>
      <c r="M48" s="16" t="n"/>
    </row>
    <row r="49">
      <c r="A49" s="15">
        <f>IF(C49="","",PROJ&amp;"-SVR-"&amp;B49&amp;"-"&amp;TEXT(C49,"0000"))</f>
        <v/>
      </c>
      <c r="B49" s="16" t="n"/>
      <c r="C49" s="16" t="n"/>
      <c r="D49" s="17" t="n"/>
      <c r="E49" s="16" t="n"/>
      <c r="F49" s="16" t="n"/>
      <c r="G49" s="16" t="n"/>
      <c r="H49" s="17" t="n"/>
      <c r="I49" s="18">
        <f>IF(D49="","",_xlfn.WORKDAY.INTL(D49,TA_SVR,WEEKEND,HOL))</f>
        <v/>
      </c>
      <c r="J49" s="15">
        <f>IF(OR(I49="",H49&lt;&gt;""),"",IF(DATADATE&gt;I49,"OVERDUE",""))</f>
        <v/>
      </c>
      <c r="K49" s="15">
        <f>IF(OR(H49="",I49=""),"",IF(H49&lt;=I49,"On time","Late"))</f>
        <v/>
      </c>
      <c r="L49" s="16" t="n"/>
      <c r="M49" s="16" t="n"/>
    </row>
    <row r="50">
      <c r="A50" s="15">
        <f>IF(C50="","",PROJ&amp;"-SVR-"&amp;B50&amp;"-"&amp;TEXT(C50,"0000"))</f>
        <v/>
      </c>
      <c r="B50" s="16" t="n"/>
      <c r="C50" s="16" t="n"/>
      <c r="D50" s="17" t="n"/>
      <c r="E50" s="16" t="n"/>
      <c r="F50" s="16" t="n"/>
      <c r="G50" s="16" t="n"/>
      <c r="H50" s="17" t="n"/>
      <c r="I50" s="18">
        <f>IF(D50="","",_xlfn.WORKDAY.INTL(D50,TA_SVR,WEEKEND,HOL))</f>
        <v/>
      </c>
      <c r="J50" s="15">
        <f>IF(OR(I50="",H50&lt;&gt;""),"",IF(DATADATE&gt;I50,"OVERDUE",""))</f>
        <v/>
      </c>
      <c r="K50" s="15">
        <f>IF(OR(H50="",I50=""),"",IF(H50&lt;=I50,"On time","Late"))</f>
        <v/>
      </c>
      <c r="L50" s="16" t="n"/>
      <c r="M50" s="16" t="n"/>
    </row>
    <row r="51">
      <c r="A51" s="15">
        <f>IF(C51="","",PROJ&amp;"-SVR-"&amp;B51&amp;"-"&amp;TEXT(C51,"0000"))</f>
        <v/>
      </c>
      <c r="B51" s="16" t="n"/>
      <c r="C51" s="16" t="n"/>
      <c r="D51" s="17" t="n"/>
      <c r="E51" s="16" t="n"/>
      <c r="F51" s="16" t="n"/>
      <c r="G51" s="16" t="n"/>
      <c r="H51" s="17" t="n"/>
      <c r="I51" s="18">
        <f>IF(D51="","",_xlfn.WORKDAY.INTL(D51,TA_SVR,WEEKEND,HOL))</f>
        <v/>
      </c>
      <c r="J51" s="15">
        <f>IF(OR(I51="",H51&lt;&gt;""),"",IF(DATADATE&gt;I51,"OVERDUE",""))</f>
        <v/>
      </c>
      <c r="K51" s="15">
        <f>IF(OR(H51="",I51=""),"",IF(H51&lt;=I51,"On time","Late"))</f>
        <v/>
      </c>
      <c r="L51" s="16" t="n"/>
      <c r="M51" s="16" t="n"/>
    </row>
    <row r="52">
      <c r="A52" s="15">
        <f>IF(C52="","",PROJ&amp;"-SVR-"&amp;B52&amp;"-"&amp;TEXT(C52,"0000"))</f>
        <v/>
      </c>
      <c r="B52" s="16" t="n"/>
      <c r="C52" s="16" t="n"/>
      <c r="D52" s="17" t="n"/>
      <c r="E52" s="16" t="n"/>
      <c r="F52" s="16" t="n"/>
      <c r="G52" s="16" t="n"/>
      <c r="H52" s="17" t="n"/>
      <c r="I52" s="18">
        <f>IF(D52="","",_xlfn.WORKDAY.INTL(D52,TA_SVR,WEEKEND,HOL))</f>
        <v/>
      </c>
      <c r="J52" s="15">
        <f>IF(OR(I52="",H52&lt;&gt;""),"",IF(DATADATE&gt;I52,"OVERDUE",""))</f>
        <v/>
      </c>
      <c r="K52" s="15">
        <f>IF(OR(H52="",I52=""),"",IF(H52&lt;=I52,"On time","Late"))</f>
        <v/>
      </c>
      <c r="L52" s="16" t="n"/>
      <c r="M52" s="16" t="n"/>
    </row>
    <row r="53">
      <c r="A53" s="15">
        <f>IF(C53="","",PROJ&amp;"-SVR-"&amp;B53&amp;"-"&amp;TEXT(C53,"0000"))</f>
        <v/>
      </c>
      <c r="B53" s="16" t="n"/>
      <c r="C53" s="16" t="n"/>
      <c r="D53" s="17" t="n"/>
      <c r="E53" s="16" t="n"/>
      <c r="F53" s="16" t="n"/>
      <c r="G53" s="16" t="n"/>
      <c r="H53" s="17" t="n"/>
      <c r="I53" s="18">
        <f>IF(D53="","",_xlfn.WORKDAY.INTL(D53,TA_SVR,WEEKEND,HOL))</f>
        <v/>
      </c>
      <c r="J53" s="15">
        <f>IF(OR(I53="",H53&lt;&gt;""),"",IF(DATADATE&gt;I53,"OVERDUE",""))</f>
        <v/>
      </c>
      <c r="K53" s="15">
        <f>IF(OR(H53="",I53=""),"",IF(H53&lt;=I53,"On time","Late"))</f>
        <v/>
      </c>
      <c r="L53" s="16" t="n"/>
      <c r="M53" s="16" t="n"/>
    </row>
    <row r="54">
      <c r="A54" s="15">
        <f>IF(C54="","",PROJ&amp;"-SVR-"&amp;B54&amp;"-"&amp;TEXT(C54,"0000"))</f>
        <v/>
      </c>
      <c r="B54" s="16" t="n"/>
      <c r="C54" s="16" t="n"/>
      <c r="D54" s="17" t="n"/>
      <c r="E54" s="16" t="n"/>
      <c r="F54" s="16" t="n"/>
      <c r="G54" s="16" t="n"/>
      <c r="H54" s="17" t="n"/>
      <c r="I54" s="18">
        <f>IF(D54="","",_xlfn.WORKDAY.INTL(D54,TA_SVR,WEEKEND,HOL))</f>
        <v/>
      </c>
      <c r="J54" s="15">
        <f>IF(OR(I54="",H54&lt;&gt;""),"",IF(DATADATE&gt;I54,"OVERDUE",""))</f>
        <v/>
      </c>
      <c r="K54" s="15">
        <f>IF(OR(H54="",I54=""),"",IF(H54&lt;=I54,"On time","Late"))</f>
        <v/>
      </c>
      <c r="L54" s="16" t="n"/>
      <c r="M54" s="16" t="n"/>
    </row>
    <row r="55">
      <c r="A55" s="15">
        <f>IF(C55="","",PROJ&amp;"-SVR-"&amp;B55&amp;"-"&amp;TEXT(C55,"0000"))</f>
        <v/>
      </c>
      <c r="B55" s="16" t="n"/>
      <c r="C55" s="16" t="n"/>
      <c r="D55" s="17" t="n"/>
      <c r="E55" s="16" t="n"/>
      <c r="F55" s="16" t="n"/>
      <c r="G55" s="16" t="n"/>
      <c r="H55" s="17" t="n"/>
      <c r="I55" s="18">
        <f>IF(D55="","",_xlfn.WORKDAY.INTL(D55,TA_SVR,WEEKEND,HOL))</f>
        <v/>
      </c>
      <c r="J55" s="15">
        <f>IF(OR(I55="",H55&lt;&gt;""),"",IF(DATADATE&gt;I55,"OVERDUE",""))</f>
        <v/>
      </c>
      <c r="K55" s="15">
        <f>IF(OR(H55="",I55=""),"",IF(H55&lt;=I55,"On time","Late"))</f>
        <v/>
      </c>
      <c r="L55" s="16" t="n"/>
      <c r="M55" s="16" t="n"/>
    </row>
    <row r="56">
      <c r="A56" s="15">
        <f>IF(C56="","",PROJ&amp;"-SVR-"&amp;B56&amp;"-"&amp;TEXT(C56,"0000"))</f>
        <v/>
      </c>
      <c r="B56" s="16" t="n"/>
      <c r="C56" s="16" t="n"/>
      <c r="D56" s="17" t="n"/>
      <c r="E56" s="16" t="n"/>
      <c r="F56" s="16" t="n"/>
      <c r="G56" s="16" t="n"/>
      <c r="H56" s="17" t="n"/>
      <c r="I56" s="18">
        <f>IF(D56="","",_xlfn.WORKDAY.INTL(D56,TA_SVR,WEEKEND,HOL))</f>
        <v/>
      </c>
      <c r="J56" s="15">
        <f>IF(OR(I56="",H56&lt;&gt;""),"",IF(DATADATE&gt;I56,"OVERDUE",""))</f>
        <v/>
      </c>
      <c r="K56" s="15">
        <f>IF(OR(H56="",I56=""),"",IF(H56&lt;=I56,"On time","Late"))</f>
        <v/>
      </c>
      <c r="L56" s="16" t="n"/>
      <c r="M56" s="16" t="n"/>
    </row>
    <row r="57">
      <c r="A57" s="15">
        <f>IF(C57="","",PROJ&amp;"-SVR-"&amp;B57&amp;"-"&amp;TEXT(C57,"0000"))</f>
        <v/>
      </c>
      <c r="B57" s="16" t="n"/>
      <c r="C57" s="16" t="n"/>
      <c r="D57" s="17" t="n"/>
      <c r="E57" s="16" t="n"/>
      <c r="F57" s="16" t="n"/>
      <c r="G57" s="16" t="n"/>
      <c r="H57" s="17" t="n"/>
      <c r="I57" s="18">
        <f>IF(D57="","",_xlfn.WORKDAY.INTL(D57,TA_SVR,WEEKEND,HOL))</f>
        <v/>
      </c>
      <c r="J57" s="15">
        <f>IF(OR(I57="",H57&lt;&gt;""),"",IF(DATADATE&gt;I57,"OVERDUE",""))</f>
        <v/>
      </c>
      <c r="K57" s="15">
        <f>IF(OR(H57="",I57=""),"",IF(H57&lt;=I57,"On time","Late"))</f>
        <v/>
      </c>
      <c r="L57" s="16" t="n"/>
      <c r="M57" s="16" t="n"/>
    </row>
    <row r="58">
      <c r="A58" s="15">
        <f>IF(C58="","",PROJ&amp;"-SVR-"&amp;B58&amp;"-"&amp;TEXT(C58,"0000"))</f>
        <v/>
      </c>
      <c r="B58" s="16" t="n"/>
      <c r="C58" s="16" t="n"/>
      <c r="D58" s="17" t="n"/>
      <c r="E58" s="16" t="n"/>
      <c r="F58" s="16" t="n"/>
      <c r="G58" s="16" t="n"/>
      <c r="H58" s="17" t="n"/>
      <c r="I58" s="18">
        <f>IF(D58="","",_xlfn.WORKDAY.INTL(D58,TA_SVR,WEEKEND,HOL))</f>
        <v/>
      </c>
      <c r="J58" s="15">
        <f>IF(OR(I58="",H58&lt;&gt;""),"",IF(DATADATE&gt;I58,"OVERDUE",""))</f>
        <v/>
      </c>
      <c r="K58" s="15">
        <f>IF(OR(H58="",I58=""),"",IF(H58&lt;=I58,"On time","Late"))</f>
        <v/>
      </c>
      <c r="L58" s="16" t="n"/>
      <c r="M58" s="16" t="n"/>
    </row>
    <row r="59">
      <c r="A59" s="15">
        <f>IF(C59="","",PROJ&amp;"-SVR-"&amp;B59&amp;"-"&amp;TEXT(C59,"0000"))</f>
        <v/>
      </c>
      <c r="B59" s="16" t="n"/>
      <c r="C59" s="16" t="n"/>
      <c r="D59" s="17" t="n"/>
      <c r="E59" s="16" t="n"/>
      <c r="F59" s="16" t="n"/>
      <c r="G59" s="16" t="n"/>
      <c r="H59" s="17" t="n"/>
      <c r="I59" s="18">
        <f>IF(D59="","",_xlfn.WORKDAY.INTL(D59,TA_SVR,WEEKEND,HOL))</f>
        <v/>
      </c>
      <c r="J59" s="15">
        <f>IF(OR(I59="",H59&lt;&gt;""),"",IF(DATADATE&gt;I59,"OVERDUE",""))</f>
        <v/>
      </c>
      <c r="K59" s="15">
        <f>IF(OR(H59="",I59=""),"",IF(H59&lt;=I59,"On time","Late"))</f>
        <v/>
      </c>
      <c r="L59" s="16" t="n"/>
      <c r="M59" s="16" t="n"/>
    </row>
    <row r="60">
      <c r="A60" s="15">
        <f>IF(C60="","",PROJ&amp;"-SVR-"&amp;B60&amp;"-"&amp;TEXT(C60,"0000"))</f>
        <v/>
      </c>
      <c r="B60" s="16" t="n"/>
      <c r="C60" s="16" t="n"/>
      <c r="D60" s="17" t="n"/>
      <c r="E60" s="16" t="n"/>
      <c r="F60" s="16" t="n"/>
      <c r="G60" s="16" t="n"/>
      <c r="H60" s="17" t="n"/>
      <c r="I60" s="18">
        <f>IF(D60="","",_xlfn.WORKDAY.INTL(D60,TA_SVR,WEEKEND,HOL))</f>
        <v/>
      </c>
      <c r="J60" s="15">
        <f>IF(OR(I60="",H60&lt;&gt;""),"",IF(DATADATE&gt;I60,"OVERDUE",""))</f>
        <v/>
      </c>
      <c r="K60" s="15">
        <f>IF(OR(H60="",I60=""),"",IF(H60&lt;=I60,"On time","Late"))</f>
        <v/>
      </c>
      <c r="L60" s="16" t="n"/>
      <c r="M60" s="16" t="n"/>
    </row>
    <row r="61">
      <c r="A61" s="15">
        <f>IF(C61="","",PROJ&amp;"-SVR-"&amp;B61&amp;"-"&amp;TEXT(C61,"0000"))</f>
        <v/>
      </c>
      <c r="B61" s="16" t="n"/>
      <c r="C61" s="16" t="n"/>
      <c r="D61" s="17" t="n"/>
      <c r="E61" s="16" t="n"/>
      <c r="F61" s="16" t="n"/>
      <c r="G61" s="16" t="n"/>
      <c r="H61" s="17" t="n"/>
      <c r="I61" s="18">
        <f>IF(D61="","",_xlfn.WORKDAY.INTL(D61,TA_SVR,WEEKEND,HOL))</f>
        <v/>
      </c>
      <c r="J61" s="15">
        <f>IF(OR(I61="",H61&lt;&gt;""),"",IF(DATADATE&gt;I61,"OVERDUE",""))</f>
        <v/>
      </c>
      <c r="K61" s="15">
        <f>IF(OR(H61="",I61=""),"",IF(H61&lt;=I61,"On time","Late"))</f>
        <v/>
      </c>
      <c r="L61" s="16" t="n"/>
      <c r="M61" s="16" t="n"/>
    </row>
    <row r="62">
      <c r="A62" s="15">
        <f>IF(C62="","",PROJ&amp;"-SVR-"&amp;B62&amp;"-"&amp;TEXT(C62,"0000"))</f>
        <v/>
      </c>
      <c r="B62" s="16" t="n"/>
      <c r="C62" s="16" t="n"/>
      <c r="D62" s="17" t="n"/>
      <c r="E62" s="16" t="n"/>
      <c r="F62" s="16" t="n"/>
      <c r="G62" s="16" t="n"/>
      <c r="H62" s="17" t="n"/>
      <c r="I62" s="18">
        <f>IF(D62="","",_xlfn.WORKDAY.INTL(D62,TA_SVR,WEEKEND,HOL))</f>
        <v/>
      </c>
      <c r="J62" s="15">
        <f>IF(OR(I62="",H62&lt;&gt;""),"",IF(DATADATE&gt;I62,"OVERDUE",""))</f>
        <v/>
      </c>
      <c r="K62" s="15">
        <f>IF(OR(H62="",I62=""),"",IF(H62&lt;=I62,"On time","Late"))</f>
        <v/>
      </c>
      <c r="L62" s="16" t="n"/>
      <c r="M62" s="16" t="n"/>
    </row>
    <row r="63">
      <c r="A63" s="15">
        <f>IF(C63="","",PROJ&amp;"-SVR-"&amp;B63&amp;"-"&amp;TEXT(C63,"0000"))</f>
        <v/>
      </c>
      <c r="B63" s="16" t="n"/>
      <c r="C63" s="16" t="n"/>
      <c r="D63" s="17" t="n"/>
      <c r="E63" s="16" t="n"/>
      <c r="F63" s="16" t="n"/>
      <c r="G63" s="16" t="n"/>
      <c r="H63" s="17" t="n"/>
      <c r="I63" s="18">
        <f>IF(D63="","",_xlfn.WORKDAY.INTL(D63,TA_SVR,WEEKEND,HOL))</f>
        <v/>
      </c>
      <c r="J63" s="15">
        <f>IF(OR(I63="",H63&lt;&gt;""),"",IF(DATADATE&gt;I63,"OVERDUE",""))</f>
        <v/>
      </c>
      <c r="K63" s="15">
        <f>IF(OR(H63="",I63=""),"",IF(H63&lt;=I63,"On time","Late"))</f>
        <v/>
      </c>
      <c r="L63" s="16" t="n"/>
      <c r="M63" s="16" t="n"/>
    </row>
    <row r="64">
      <c r="A64" s="15">
        <f>IF(C64="","",PROJ&amp;"-SVR-"&amp;B64&amp;"-"&amp;TEXT(C64,"0000"))</f>
        <v/>
      </c>
      <c r="B64" s="16" t="n"/>
      <c r="C64" s="16" t="n"/>
      <c r="D64" s="17" t="n"/>
      <c r="E64" s="16" t="n"/>
      <c r="F64" s="16" t="n"/>
      <c r="G64" s="16" t="n"/>
      <c r="H64" s="17" t="n"/>
      <c r="I64" s="18">
        <f>IF(D64="","",_xlfn.WORKDAY.INTL(D64,TA_SVR,WEEKEND,HOL))</f>
        <v/>
      </c>
      <c r="J64" s="15">
        <f>IF(OR(I64="",H64&lt;&gt;""),"",IF(DATADATE&gt;I64,"OVERDUE",""))</f>
        <v/>
      </c>
      <c r="K64" s="15">
        <f>IF(OR(H64="",I64=""),"",IF(H64&lt;=I64,"On time","Late"))</f>
        <v/>
      </c>
      <c r="L64" s="16" t="n"/>
      <c r="M64" s="16" t="n"/>
    </row>
    <row r="65">
      <c r="A65" s="15">
        <f>IF(C65="","",PROJ&amp;"-SVR-"&amp;B65&amp;"-"&amp;TEXT(C65,"0000"))</f>
        <v/>
      </c>
      <c r="B65" s="16" t="n"/>
      <c r="C65" s="16" t="n"/>
      <c r="D65" s="17" t="n"/>
      <c r="E65" s="16" t="n"/>
      <c r="F65" s="16" t="n"/>
      <c r="G65" s="16" t="n"/>
      <c r="H65" s="17" t="n"/>
      <c r="I65" s="18">
        <f>IF(D65="","",_xlfn.WORKDAY.INTL(D65,TA_SVR,WEEKEND,HOL))</f>
        <v/>
      </c>
      <c r="J65" s="15">
        <f>IF(OR(I65="",H65&lt;&gt;""),"",IF(DATADATE&gt;I65,"OVERDUE",""))</f>
        <v/>
      </c>
      <c r="K65" s="15">
        <f>IF(OR(H65="",I65=""),"",IF(H65&lt;=I65,"On time","Late"))</f>
        <v/>
      </c>
      <c r="L65" s="16" t="n"/>
      <c r="M65" s="16" t="n"/>
    </row>
    <row r="66">
      <c r="A66" s="15">
        <f>IF(C66="","",PROJ&amp;"-SVR-"&amp;B66&amp;"-"&amp;TEXT(C66,"0000"))</f>
        <v/>
      </c>
      <c r="B66" s="16" t="n"/>
      <c r="C66" s="16" t="n"/>
      <c r="D66" s="17" t="n"/>
      <c r="E66" s="16" t="n"/>
      <c r="F66" s="16" t="n"/>
      <c r="G66" s="16" t="n"/>
      <c r="H66" s="17" t="n"/>
      <c r="I66" s="18">
        <f>IF(D66="","",_xlfn.WORKDAY.INTL(D66,TA_SVR,WEEKEND,HOL))</f>
        <v/>
      </c>
      <c r="J66" s="15">
        <f>IF(OR(I66="",H66&lt;&gt;""),"",IF(DATADATE&gt;I66,"OVERDUE",""))</f>
        <v/>
      </c>
      <c r="K66" s="15">
        <f>IF(OR(H66="",I66=""),"",IF(H66&lt;=I66,"On time","Late"))</f>
        <v/>
      </c>
      <c r="L66" s="16" t="n"/>
      <c r="M66" s="16" t="n"/>
    </row>
    <row r="67">
      <c r="A67" s="15">
        <f>IF(C67="","",PROJ&amp;"-SVR-"&amp;B67&amp;"-"&amp;TEXT(C67,"0000"))</f>
        <v/>
      </c>
      <c r="B67" s="16" t="n"/>
      <c r="C67" s="16" t="n"/>
      <c r="D67" s="17" t="n"/>
      <c r="E67" s="16" t="n"/>
      <c r="F67" s="16" t="n"/>
      <c r="G67" s="16" t="n"/>
      <c r="H67" s="17" t="n"/>
      <c r="I67" s="18">
        <f>IF(D67="","",_xlfn.WORKDAY.INTL(D67,TA_SVR,WEEKEND,HOL))</f>
        <v/>
      </c>
      <c r="J67" s="15">
        <f>IF(OR(I67="",H67&lt;&gt;""),"",IF(DATADATE&gt;I67,"OVERDUE",""))</f>
        <v/>
      </c>
      <c r="K67" s="15">
        <f>IF(OR(H67="",I67=""),"",IF(H67&lt;=I67,"On time","Late"))</f>
        <v/>
      </c>
      <c r="L67" s="16" t="n"/>
      <c r="M67" s="16" t="n"/>
    </row>
    <row r="68">
      <c r="A68" s="15">
        <f>IF(C68="","",PROJ&amp;"-SVR-"&amp;B68&amp;"-"&amp;TEXT(C68,"0000"))</f>
        <v/>
      </c>
      <c r="B68" s="16" t="n"/>
      <c r="C68" s="16" t="n"/>
      <c r="D68" s="17" t="n"/>
      <c r="E68" s="16" t="n"/>
      <c r="F68" s="16" t="n"/>
      <c r="G68" s="16" t="n"/>
      <c r="H68" s="17" t="n"/>
      <c r="I68" s="18">
        <f>IF(D68="","",_xlfn.WORKDAY.INTL(D68,TA_SVR,WEEKEND,HOL))</f>
        <v/>
      </c>
      <c r="J68" s="15">
        <f>IF(OR(I68="",H68&lt;&gt;""),"",IF(DATADATE&gt;I68,"OVERDUE",""))</f>
        <v/>
      </c>
      <c r="K68" s="15">
        <f>IF(OR(H68="",I68=""),"",IF(H68&lt;=I68,"On time","Late"))</f>
        <v/>
      </c>
      <c r="L68" s="16" t="n"/>
      <c r="M68" s="16" t="n"/>
    </row>
    <row r="69">
      <c r="A69" s="15">
        <f>IF(C69="","",PROJ&amp;"-SVR-"&amp;B69&amp;"-"&amp;TEXT(C69,"0000"))</f>
        <v/>
      </c>
      <c r="B69" s="16" t="n"/>
      <c r="C69" s="16" t="n"/>
      <c r="D69" s="17" t="n"/>
      <c r="E69" s="16" t="n"/>
      <c r="F69" s="16" t="n"/>
      <c r="G69" s="16" t="n"/>
      <c r="H69" s="17" t="n"/>
      <c r="I69" s="18">
        <f>IF(D69="","",_xlfn.WORKDAY.INTL(D69,TA_SVR,WEEKEND,HOL))</f>
        <v/>
      </c>
      <c r="J69" s="15">
        <f>IF(OR(I69="",H69&lt;&gt;""),"",IF(DATADATE&gt;I69,"OVERDUE",""))</f>
        <v/>
      </c>
      <c r="K69" s="15">
        <f>IF(OR(H69="",I69=""),"",IF(H69&lt;=I69,"On time","Late"))</f>
        <v/>
      </c>
      <c r="L69" s="16" t="n"/>
      <c r="M69" s="16" t="n"/>
    </row>
    <row r="70">
      <c r="A70" s="15">
        <f>IF(C70="","",PROJ&amp;"-SVR-"&amp;B70&amp;"-"&amp;TEXT(C70,"0000"))</f>
        <v/>
      </c>
      <c r="B70" s="16" t="n"/>
      <c r="C70" s="16" t="n"/>
      <c r="D70" s="17" t="n"/>
      <c r="E70" s="16" t="n"/>
      <c r="F70" s="16" t="n"/>
      <c r="G70" s="16" t="n"/>
      <c r="H70" s="17" t="n"/>
      <c r="I70" s="18">
        <f>IF(D70="","",_xlfn.WORKDAY.INTL(D70,TA_SVR,WEEKEND,HOL))</f>
        <v/>
      </c>
      <c r="J70" s="15">
        <f>IF(OR(I70="",H70&lt;&gt;""),"",IF(DATADATE&gt;I70,"OVERDUE",""))</f>
        <v/>
      </c>
      <c r="K70" s="15">
        <f>IF(OR(H70="",I70=""),"",IF(H70&lt;=I70,"On time","Late"))</f>
        <v/>
      </c>
      <c r="L70" s="16" t="n"/>
      <c r="M70" s="16" t="n"/>
    </row>
    <row r="71">
      <c r="A71" s="15">
        <f>IF(C71="","",PROJ&amp;"-SVR-"&amp;B71&amp;"-"&amp;TEXT(C71,"0000"))</f>
        <v/>
      </c>
      <c r="B71" s="16" t="n"/>
      <c r="C71" s="16" t="n"/>
      <c r="D71" s="17" t="n"/>
      <c r="E71" s="16" t="n"/>
      <c r="F71" s="16" t="n"/>
      <c r="G71" s="16" t="n"/>
      <c r="H71" s="17" t="n"/>
      <c r="I71" s="18">
        <f>IF(D71="","",_xlfn.WORKDAY.INTL(D71,TA_SVR,WEEKEND,HOL))</f>
        <v/>
      </c>
      <c r="J71" s="15">
        <f>IF(OR(I71="",H71&lt;&gt;""),"",IF(DATADATE&gt;I71,"OVERDUE",""))</f>
        <v/>
      </c>
      <c r="K71" s="15">
        <f>IF(OR(H71="",I71=""),"",IF(H71&lt;=I71,"On time","Late"))</f>
        <v/>
      </c>
      <c r="L71" s="16" t="n"/>
      <c r="M71" s="16" t="n"/>
    </row>
    <row r="72">
      <c r="A72" s="15">
        <f>IF(C72="","",PROJ&amp;"-SVR-"&amp;B72&amp;"-"&amp;TEXT(C72,"0000"))</f>
        <v/>
      </c>
      <c r="B72" s="16" t="n"/>
      <c r="C72" s="16" t="n"/>
      <c r="D72" s="17" t="n"/>
      <c r="E72" s="16" t="n"/>
      <c r="F72" s="16" t="n"/>
      <c r="G72" s="16" t="n"/>
      <c r="H72" s="17" t="n"/>
      <c r="I72" s="18">
        <f>IF(D72="","",_xlfn.WORKDAY.INTL(D72,TA_SVR,WEEKEND,HOL))</f>
        <v/>
      </c>
      <c r="J72" s="15">
        <f>IF(OR(I72="",H72&lt;&gt;""),"",IF(DATADATE&gt;I72,"OVERDUE",""))</f>
        <v/>
      </c>
      <c r="K72" s="15">
        <f>IF(OR(H72="",I72=""),"",IF(H72&lt;=I72,"On time","Late"))</f>
        <v/>
      </c>
      <c r="L72" s="16" t="n"/>
      <c r="M72" s="16" t="n"/>
    </row>
    <row r="73">
      <c r="A73" s="15">
        <f>IF(C73="","",PROJ&amp;"-SVR-"&amp;B73&amp;"-"&amp;TEXT(C73,"0000"))</f>
        <v/>
      </c>
      <c r="B73" s="16" t="n"/>
      <c r="C73" s="16" t="n"/>
      <c r="D73" s="17" t="n"/>
      <c r="E73" s="16" t="n"/>
      <c r="F73" s="16" t="n"/>
      <c r="G73" s="16" t="n"/>
      <c r="H73" s="17" t="n"/>
      <c r="I73" s="18">
        <f>IF(D73="","",_xlfn.WORKDAY.INTL(D73,TA_SVR,WEEKEND,HOL))</f>
        <v/>
      </c>
      <c r="J73" s="15">
        <f>IF(OR(I73="",H73&lt;&gt;""),"",IF(DATADATE&gt;I73,"OVERDUE",""))</f>
        <v/>
      </c>
      <c r="K73" s="15">
        <f>IF(OR(H73="",I73=""),"",IF(H73&lt;=I73,"On time","Late"))</f>
        <v/>
      </c>
      <c r="L73" s="16" t="n"/>
      <c r="M73" s="16" t="n"/>
    </row>
    <row r="74">
      <c r="A74" s="15">
        <f>IF(C74="","",PROJ&amp;"-SVR-"&amp;B74&amp;"-"&amp;TEXT(C74,"0000"))</f>
        <v/>
      </c>
      <c r="B74" s="16" t="n"/>
      <c r="C74" s="16" t="n"/>
      <c r="D74" s="17" t="n"/>
      <c r="E74" s="16" t="n"/>
      <c r="F74" s="16" t="n"/>
      <c r="G74" s="16" t="n"/>
      <c r="H74" s="17" t="n"/>
      <c r="I74" s="18">
        <f>IF(D74="","",_xlfn.WORKDAY.INTL(D74,TA_SVR,WEEKEND,HOL))</f>
        <v/>
      </c>
      <c r="J74" s="15">
        <f>IF(OR(I74="",H74&lt;&gt;""),"",IF(DATADATE&gt;I74,"OVERDUE",""))</f>
        <v/>
      </c>
      <c r="K74" s="15">
        <f>IF(OR(H74="",I74=""),"",IF(H74&lt;=I74,"On time","Late"))</f>
        <v/>
      </c>
      <c r="L74" s="16" t="n"/>
      <c r="M74" s="16" t="n"/>
    </row>
    <row r="75">
      <c r="A75" s="15">
        <f>IF(C75="","",PROJ&amp;"-SVR-"&amp;B75&amp;"-"&amp;TEXT(C75,"0000"))</f>
        <v/>
      </c>
      <c r="B75" s="16" t="n"/>
      <c r="C75" s="16" t="n"/>
      <c r="D75" s="17" t="n"/>
      <c r="E75" s="16" t="n"/>
      <c r="F75" s="16" t="n"/>
      <c r="G75" s="16" t="n"/>
      <c r="H75" s="17" t="n"/>
      <c r="I75" s="18">
        <f>IF(D75="","",_xlfn.WORKDAY.INTL(D75,TA_SVR,WEEKEND,HOL))</f>
        <v/>
      </c>
      <c r="J75" s="15">
        <f>IF(OR(I75="",H75&lt;&gt;""),"",IF(DATADATE&gt;I75,"OVERDUE",""))</f>
        <v/>
      </c>
      <c r="K75" s="15">
        <f>IF(OR(H75="",I75=""),"",IF(H75&lt;=I75,"On time","Late"))</f>
        <v/>
      </c>
      <c r="L75" s="16" t="n"/>
      <c r="M75" s="16" t="n"/>
    </row>
    <row r="76">
      <c r="A76" s="15">
        <f>IF(C76="","",PROJ&amp;"-SVR-"&amp;B76&amp;"-"&amp;TEXT(C76,"0000"))</f>
        <v/>
      </c>
      <c r="B76" s="16" t="n"/>
      <c r="C76" s="16" t="n"/>
      <c r="D76" s="17" t="n"/>
      <c r="E76" s="16" t="n"/>
      <c r="F76" s="16" t="n"/>
      <c r="G76" s="16" t="n"/>
      <c r="H76" s="17" t="n"/>
      <c r="I76" s="18">
        <f>IF(D76="","",_xlfn.WORKDAY.INTL(D76,TA_SVR,WEEKEND,HOL))</f>
        <v/>
      </c>
      <c r="J76" s="15">
        <f>IF(OR(I76="",H76&lt;&gt;""),"",IF(DATADATE&gt;I76,"OVERDUE",""))</f>
        <v/>
      </c>
      <c r="K76" s="15">
        <f>IF(OR(H76="",I76=""),"",IF(H76&lt;=I76,"On time","Late"))</f>
        <v/>
      </c>
      <c r="L76" s="16" t="n"/>
      <c r="M76" s="16" t="n"/>
    </row>
    <row r="77">
      <c r="A77" s="15">
        <f>IF(C77="","",PROJ&amp;"-SVR-"&amp;B77&amp;"-"&amp;TEXT(C77,"0000"))</f>
        <v/>
      </c>
      <c r="B77" s="16" t="n"/>
      <c r="C77" s="16" t="n"/>
      <c r="D77" s="17" t="n"/>
      <c r="E77" s="16" t="n"/>
      <c r="F77" s="16" t="n"/>
      <c r="G77" s="16" t="n"/>
      <c r="H77" s="17" t="n"/>
      <c r="I77" s="18">
        <f>IF(D77="","",_xlfn.WORKDAY.INTL(D77,TA_SVR,WEEKEND,HOL))</f>
        <v/>
      </c>
      <c r="J77" s="15">
        <f>IF(OR(I77="",H77&lt;&gt;""),"",IF(DATADATE&gt;I77,"OVERDUE",""))</f>
        <v/>
      </c>
      <c r="K77" s="15">
        <f>IF(OR(H77="",I77=""),"",IF(H77&lt;=I77,"On time","Late"))</f>
        <v/>
      </c>
      <c r="L77" s="16" t="n"/>
      <c r="M77" s="16" t="n"/>
    </row>
    <row r="78">
      <c r="A78" s="15">
        <f>IF(C78="","",PROJ&amp;"-SVR-"&amp;B78&amp;"-"&amp;TEXT(C78,"0000"))</f>
        <v/>
      </c>
      <c r="B78" s="16" t="n"/>
      <c r="C78" s="16" t="n"/>
      <c r="D78" s="17" t="n"/>
      <c r="E78" s="16" t="n"/>
      <c r="F78" s="16" t="n"/>
      <c r="G78" s="16" t="n"/>
      <c r="H78" s="17" t="n"/>
      <c r="I78" s="18">
        <f>IF(D78="","",_xlfn.WORKDAY.INTL(D78,TA_SVR,WEEKEND,HOL))</f>
        <v/>
      </c>
      <c r="J78" s="15">
        <f>IF(OR(I78="",H78&lt;&gt;""),"",IF(DATADATE&gt;I78,"OVERDUE",""))</f>
        <v/>
      </c>
      <c r="K78" s="15">
        <f>IF(OR(H78="",I78=""),"",IF(H78&lt;=I78,"On time","Late"))</f>
        <v/>
      </c>
      <c r="L78" s="16" t="n"/>
      <c r="M78" s="16" t="n"/>
    </row>
    <row r="79">
      <c r="A79" s="15">
        <f>IF(C79="","",PROJ&amp;"-SVR-"&amp;B79&amp;"-"&amp;TEXT(C79,"0000"))</f>
        <v/>
      </c>
      <c r="B79" s="16" t="n"/>
      <c r="C79" s="16" t="n"/>
      <c r="D79" s="17" t="n"/>
      <c r="E79" s="16" t="n"/>
      <c r="F79" s="16" t="n"/>
      <c r="G79" s="16" t="n"/>
      <c r="H79" s="17" t="n"/>
      <c r="I79" s="18">
        <f>IF(D79="","",_xlfn.WORKDAY.INTL(D79,TA_SVR,WEEKEND,HOL))</f>
        <v/>
      </c>
      <c r="J79" s="15">
        <f>IF(OR(I79="",H79&lt;&gt;""),"",IF(DATADATE&gt;I79,"OVERDUE",""))</f>
        <v/>
      </c>
      <c r="K79" s="15">
        <f>IF(OR(H79="",I79=""),"",IF(H79&lt;=I79,"On time","Late"))</f>
        <v/>
      </c>
      <c r="L79" s="16" t="n"/>
      <c r="M79" s="16" t="n"/>
    </row>
    <row r="80">
      <c r="A80" s="15">
        <f>IF(C80="","",PROJ&amp;"-SVR-"&amp;B80&amp;"-"&amp;TEXT(C80,"0000"))</f>
        <v/>
      </c>
      <c r="B80" s="16" t="n"/>
      <c r="C80" s="16" t="n"/>
      <c r="D80" s="17" t="n"/>
      <c r="E80" s="16" t="n"/>
      <c r="F80" s="16" t="n"/>
      <c r="G80" s="16" t="n"/>
      <c r="H80" s="17" t="n"/>
      <c r="I80" s="18">
        <f>IF(D80="","",_xlfn.WORKDAY.INTL(D80,TA_SVR,WEEKEND,HOL))</f>
        <v/>
      </c>
      <c r="J80" s="15">
        <f>IF(OR(I80="",H80&lt;&gt;""),"",IF(DATADATE&gt;I80,"OVERDUE",""))</f>
        <v/>
      </c>
      <c r="K80" s="15">
        <f>IF(OR(H80="",I80=""),"",IF(H80&lt;=I80,"On time","Late"))</f>
        <v/>
      </c>
      <c r="L80" s="16" t="n"/>
      <c r="M80" s="16" t="n"/>
    </row>
    <row r="81">
      <c r="A81" s="15">
        <f>IF(C81="","",PROJ&amp;"-SVR-"&amp;B81&amp;"-"&amp;TEXT(C81,"0000"))</f>
        <v/>
      </c>
      <c r="B81" s="16" t="n"/>
      <c r="C81" s="16" t="n"/>
      <c r="D81" s="17" t="n"/>
      <c r="E81" s="16" t="n"/>
      <c r="F81" s="16" t="n"/>
      <c r="G81" s="16" t="n"/>
      <c r="H81" s="17" t="n"/>
      <c r="I81" s="18">
        <f>IF(D81="","",_xlfn.WORKDAY.INTL(D81,TA_SVR,WEEKEND,HOL))</f>
        <v/>
      </c>
      <c r="J81" s="15">
        <f>IF(OR(I81="",H81&lt;&gt;""),"",IF(DATADATE&gt;I81,"OVERDUE",""))</f>
        <v/>
      </c>
      <c r="K81" s="15">
        <f>IF(OR(H81="",I81=""),"",IF(H81&lt;=I81,"On time","Late"))</f>
        <v/>
      </c>
      <c r="L81" s="16" t="n"/>
      <c r="M81" s="16" t="n"/>
    </row>
    <row r="82">
      <c r="A82" s="15">
        <f>IF(C82="","",PROJ&amp;"-SVR-"&amp;B82&amp;"-"&amp;TEXT(C82,"0000"))</f>
        <v/>
      </c>
      <c r="B82" s="16" t="n"/>
      <c r="C82" s="16" t="n"/>
      <c r="D82" s="17" t="n"/>
      <c r="E82" s="16" t="n"/>
      <c r="F82" s="16" t="n"/>
      <c r="G82" s="16" t="n"/>
      <c r="H82" s="17" t="n"/>
      <c r="I82" s="18">
        <f>IF(D82="","",_xlfn.WORKDAY.INTL(D82,TA_SVR,WEEKEND,HOL))</f>
        <v/>
      </c>
      <c r="J82" s="15">
        <f>IF(OR(I82="",H82&lt;&gt;""),"",IF(DATADATE&gt;I82,"OVERDUE",""))</f>
        <v/>
      </c>
      <c r="K82" s="15">
        <f>IF(OR(H82="",I82=""),"",IF(H82&lt;=I82,"On time","Late"))</f>
        <v/>
      </c>
      <c r="L82" s="16" t="n"/>
      <c r="M82" s="16" t="n"/>
    </row>
    <row r="83">
      <c r="A83" s="15">
        <f>IF(C83="","",PROJ&amp;"-SVR-"&amp;B83&amp;"-"&amp;TEXT(C83,"0000"))</f>
        <v/>
      </c>
      <c r="B83" s="16" t="n"/>
      <c r="C83" s="16" t="n"/>
      <c r="D83" s="17" t="n"/>
      <c r="E83" s="16" t="n"/>
      <c r="F83" s="16" t="n"/>
      <c r="G83" s="16" t="n"/>
      <c r="H83" s="17" t="n"/>
      <c r="I83" s="18">
        <f>IF(D83="","",_xlfn.WORKDAY.INTL(D83,TA_SVR,WEEKEND,HOL))</f>
        <v/>
      </c>
      <c r="J83" s="15">
        <f>IF(OR(I83="",H83&lt;&gt;""),"",IF(DATADATE&gt;I83,"OVERDUE",""))</f>
        <v/>
      </c>
      <c r="K83" s="15">
        <f>IF(OR(H83="",I83=""),"",IF(H83&lt;=I83,"On time","Late"))</f>
        <v/>
      </c>
      <c r="L83" s="16" t="n"/>
      <c r="M83" s="16" t="n"/>
    </row>
    <row r="84">
      <c r="A84" s="15">
        <f>IF(C84="","",PROJ&amp;"-SVR-"&amp;B84&amp;"-"&amp;TEXT(C84,"0000"))</f>
        <v/>
      </c>
      <c r="B84" s="16" t="n"/>
      <c r="C84" s="16" t="n"/>
      <c r="D84" s="17" t="n"/>
      <c r="E84" s="16" t="n"/>
      <c r="F84" s="16" t="n"/>
      <c r="G84" s="16" t="n"/>
      <c r="H84" s="17" t="n"/>
      <c r="I84" s="18">
        <f>IF(D84="","",_xlfn.WORKDAY.INTL(D84,TA_SVR,WEEKEND,HOL))</f>
        <v/>
      </c>
      <c r="J84" s="15">
        <f>IF(OR(I84="",H84&lt;&gt;""),"",IF(DATADATE&gt;I84,"OVERDUE",""))</f>
        <v/>
      </c>
      <c r="K84" s="15">
        <f>IF(OR(H84="",I84=""),"",IF(H84&lt;=I84,"On time","Late"))</f>
        <v/>
      </c>
      <c r="L84" s="16" t="n"/>
      <c r="M84" s="16" t="n"/>
    </row>
    <row r="85">
      <c r="A85" s="15">
        <f>IF(C85="","",PROJ&amp;"-SVR-"&amp;B85&amp;"-"&amp;TEXT(C85,"0000"))</f>
        <v/>
      </c>
      <c r="B85" s="16" t="n"/>
      <c r="C85" s="16" t="n"/>
      <c r="D85" s="17" t="n"/>
      <c r="E85" s="16" t="n"/>
      <c r="F85" s="16" t="n"/>
      <c r="G85" s="16" t="n"/>
      <c r="H85" s="17" t="n"/>
      <c r="I85" s="18">
        <f>IF(D85="","",_xlfn.WORKDAY.INTL(D85,TA_SVR,WEEKEND,HOL))</f>
        <v/>
      </c>
      <c r="J85" s="15">
        <f>IF(OR(I85="",H85&lt;&gt;""),"",IF(DATADATE&gt;I85,"OVERDUE",""))</f>
        <v/>
      </c>
      <c r="K85" s="15">
        <f>IF(OR(H85="",I85=""),"",IF(H85&lt;=I85,"On time","Late"))</f>
        <v/>
      </c>
      <c r="L85" s="16" t="n"/>
      <c r="M85" s="16" t="n"/>
    </row>
    <row r="86">
      <c r="A86" s="15">
        <f>IF(C86="","",PROJ&amp;"-SVR-"&amp;B86&amp;"-"&amp;TEXT(C86,"0000"))</f>
        <v/>
      </c>
      <c r="B86" s="16" t="n"/>
      <c r="C86" s="16" t="n"/>
      <c r="D86" s="17" t="n"/>
      <c r="E86" s="16" t="n"/>
      <c r="F86" s="16" t="n"/>
      <c r="G86" s="16" t="n"/>
      <c r="H86" s="17" t="n"/>
      <c r="I86" s="18">
        <f>IF(D86="","",_xlfn.WORKDAY.INTL(D86,TA_SVR,WEEKEND,HOL))</f>
        <v/>
      </c>
      <c r="J86" s="15">
        <f>IF(OR(I86="",H86&lt;&gt;""),"",IF(DATADATE&gt;I86,"OVERDUE",""))</f>
        <v/>
      </c>
      <c r="K86" s="15">
        <f>IF(OR(H86="",I86=""),"",IF(H86&lt;=I86,"On time","Late"))</f>
        <v/>
      </c>
      <c r="L86" s="16" t="n"/>
      <c r="M86" s="16" t="n"/>
    </row>
    <row r="87">
      <c r="A87" s="15">
        <f>IF(C87="","",PROJ&amp;"-SVR-"&amp;B87&amp;"-"&amp;TEXT(C87,"0000"))</f>
        <v/>
      </c>
      <c r="B87" s="16" t="n"/>
      <c r="C87" s="16" t="n"/>
      <c r="D87" s="17" t="n"/>
      <c r="E87" s="16" t="n"/>
      <c r="F87" s="16" t="n"/>
      <c r="G87" s="16" t="n"/>
      <c r="H87" s="17" t="n"/>
      <c r="I87" s="18">
        <f>IF(D87="","",_xlfn.WORKDAY.INTL(D87,TA_SVR,WEEKEND,HOL))</f>
        <v/>
      </c>
      <c r="J87" s="15">
        <f>IF(OR(I87="",H87&lt;&gt;""),"",IF(DATADATE&gt;I87,"OVERDUE",""))</f>
        <v/>
      </c>
      <c r="K87" s="15">
        <f>IF(OR(H87="",I87=""),"",IF(H87&lt;=I87,"On time","Late"))</f>
        <v/>
      </c>
      <c r="L87" s="16" t="n"/>
      <c r="M87" s="16" t="n"/>
    </row>
    <row r="88">
      <c r="A88" s="15">
        <f>IF(C88="","",PROJ&amp;"-SVR-"&amp;B88&amp;"-"&amp;TEXT(C88,"0000"))</f>
        <v/>
      </c>
      <c r="B88" s="16" t="n"/>
      <c r="C88" s="16" t="n"/>
      <c r="D88" s="17" t="n"/>
      <c r="E88" s="16" t="n"/>
      <c r="F88" s="16" t="n"/>
      <c r="G88" s="16" t="n"/>
      <c r="H88" s="17" t="n"/>
      <c r="I88" s="18">
        <f>IF(D88="","",_xlfn.WORKDAY.INTL(D88,TA_SVR,WEEKEND,HOL))</f>
        <v/>
      </c>
      <c r="J88" s="15">
        <f>IF(OR(I88="",H88&lt;&gt;""),"",IF(DATADATE&gt;I88,"OVERDUE",""))</f>
        <v/>
      </c>
      <c r="K88" s="15">
        <f>IF(OR(H88="",I88=""),"",IF(H88&lt;=I88,"On time","Late"))</f>
        <v/>
      </c>
      <c r="L88" s="16" t="n"/>
      <c r="M88" s="16" t="n"/>
    </row>
    <row r="89">
      <c r="A89" s="15">
        <f>IF(C89="","",PROJ&amp;"-SVR-"&amp;B89&amp;"-"&amp;TEXT(C89,"0000"))</f>
        <v/>
      </c>
      <c r="B89" s="16" t="n"/>
      <c r="C89" s="16" t="n"/>
      <c r="D89" s="17" t="n"/>
      <c r="E89" s="16" t="n"/>
      <c r="F89" s="16" t="n"/>
      <c r="G89" s="16" t="n"/>
      <c r="H89" s="17" t="n"/>
      <c r="I89" s="18">
        <f>IF(D89="","",_xlfn.WORKDAY.INTL(D89,TA_SVR,WEEKEND,HOL))</f>
        <v/>
      </c>
      <c r="J89" s="15">
        <f>IF(OR(I89="",H89&lt;&gt;""),"",IF(DATADATE&gt;I89,"OVERDUE",""))</f>
        <v/>
      </c>
      <c r="K89" s="15">
        <f>IF(OR(H89="",I89=""),"",IF(H89&lt;=I89,"On time","Late"))</f>
        <v/>
      </c>
      <c r="L89" s="16" t="n"/>
      <c r="M89" s="16" t="n"/>
    </row>
    <row r="90">
      <c r="A90" s="15">
        <f>IF(C90="","",PROJ&amp;"-SVR-"&amp;B90&amp;"-"&amp;TEXT(C90,"0000"))</f>
        <v/>
      </c>
      <c r="B90" s="16" t="n"/>
      <c r="C90" s="16" t="n"/>
      <c r="D90" s="17" t="n"/>
      <c r="E90" s="16" t="n"/>
      <c r="F90" s="16" t="n"/>
      <c r="G90" s="16" t="n"/>
      <c r="H90" s="17" t="n"/>
      <c r="I90" s="18">
        <f>IF(D90="","",_xlfn.WORKDAY.INTL(D90,TA_SVR,WEEKEND,HOL))</f>
        <v/>
      </c>
      <c r="J90" s="15">
        <f>IF(OR(I90="",H90&lt;&gt;""),"",IF(DATADATE&gt;I90,"OVERDUE",""))</f>
        <v/>
      </c>
      <c r="K90" s="15">
        <f>IF(OR(H90="",I90=""),"",IF(H90&lt;=I90,"On time","Late"))</f>
        <v/>
      </c>
      <c r="L90" s="16" t="n"/>
      <c r="M90" s="16" t="n"/>
    </row>
    <row r="91">
      <c r="A91" s="15">
        <f>IF(C91="","",PROJ&amp;"-SVR-"&amp;B91&amp;"-"&amp;TEXT(C91,"0000"))</f>
        <v/>
      </c>
      <c r="B91" s="16" t="n"/>
      <c r="C91" s="16" t="n"/>
      <c r="D91" s="17" t="n"/>
      <c r="E91" s="16" t="n"/>
      <c r="F91" s="16" t="n"/>
      <c r="G91" s="16" t="n"/>
      <c r="H91" s="17" t="n"/>
      <c r="I91" s="18">
        <f>IF(D91="","",_xlfn.WORKDAY.INTL(D91,TA_SVR,WEEKEND,HOL))</f>
        <v/>
      </c>
      <c r="J91" s="15">
        <f>IF(OR(I91="",H91&lt;&gt;""),"",IF(DATADATE&gt;I91,"OVERDUE",""))</f>
        <v/>
      </c>
      <c r="K91" s="15">
        <f>IF(OR(H91="",I91=""),"",IF(H91&lt;=I91,"On time","Late"))</f>
        <v/>
      </c>
      <c r="L91" s="16" t="n"/>
      <c r="M91" s="16" t="n"/>
    </row>
    <row r="92">
      <c r="A92" s="15">
        <f>IF(C92="","",PROJ&amp;"-SVR-"&amp;B92&amp;"-"&amp;TEXT(C92,"0000"))</f>
        <v/>
      </c>
      <c r="B92" s="16" t="n"/>
      <c r="C92" s="16" t="n"/>
      <c r="D92" s="17" t="n"/>
      <c r="E92" s="16" t="n"/>
      <c r="F92" s="16" t="n"/>
      <c r="G92" s="16" t="n"/>
      <c r="H92" s="17" t="n"/>
      <c r="I92" s="18">
        <f>IF(D92="","",_xlfn.WORKDAY.INTL(D92,TA_SVR,WEEKEND,HOL))</f>
        <v/>
      </c>
      <c r="J92" s="15">
        <f>IF(OR(I92="",H92&lt;&gt;""),"",IF(DATADATE&gt;I92,"OVERDUE",""))</f>
        <v/>
      </c>
      <c r="K92" s="15">
        <f>IF(OR(H92="",I92=""),"",IF(H92&lt;=I92,"On time","Late"))</f>
        <v/>
      </c>
      <c r="L92" s="16" t="n"/>
      <c r="M92" s="16" t="n"/>
    </row>
    <row r="93">
      <c r="A93" s="15">
        <f>IF(C93="","",PROJ&amp;"-SVR-"&amp;B93&amp;"-"&amp;TEXT(C93,"0000"))</f>
        <v/>
      </c>
      <c r="B93" s="16" t="n"/>
      <c r="C93" s="16" t="n"/>
      <c r="D93" s="17" t="n"/>
      <c r="E93" s="16" t="n"/>
      <c r="F93" s="16" t="n"/>
      <c r="G93" s="16" t="n"/>
      <c r="H93" s="17" t="n"/>
      <c r="I93" s="18">
        <f>IF(D93="","",_xlfn.WORKDAY.INTL(D93,TA_SVR,WEEKEND,HOL))</f>
        <v/>
      </c>
      <c r="J93" s="15">
        <f>IF(OR(I93="",H93&lt;&gt;""),"",IF(DATADATE&gt;I93,"OVERDUE",""))</f>
        <v/>
      </c>
      <c r="K93" s="15">
        <f>IF(OR(H93="",I93=""),"",IF(H93&lt;=I93,"On time","Late"))</f>
        <v/>
      </c>
      <c r="L93" s="16" t="n"/>
      <c r="M93" s="16" t="n"/>
    </row>
    <row r="94">
      <c r="A94" s="15">
        <f>IF(C94="","",PROJ&amp;"-SVR-"&amp;B94&amp;"-"&amp;TEXT(C94,"0000"))</f>
        <v/>
      </c>
      <c r="B94" s="16" t="n"/>
      <c r="C94" s="16" t="n"/>
      <c r="D94" s="17" t="n"/>
      <c r="E94" s="16" t="n"/>
      <c r="F94" s="16" t="n"/>
      <c r="G94" s="16" t="n"/>
      <c r="H94" s="17" t="n"/>
      <c r="I94" s="18">
        <f>IF(D94="","",_xlfn.WORKDAY.INTL(D94,TA_SVR,WEEKEND,HOL))</f>
        <v/>
      </c>
      <c r="J94" s="15">
        <f>IF(OR(I94="",H94&lt;&gt;""),"",IF(DATADATE&gt;I94,"OVERDUE",""))</f>
        <v/>
      </c>
      <c r="K94" s="15">
        <f>IF(OR(H94="",I94=""),"",IF(H94&lt;=I94,"On time","Late"))</f>
        <v/>
      </c>
      <c r="L94" s="16" t="n"/>
      <c r="M94" s="16" t="n"/>
    </row>
    <row r="95">
      <c r="A95" s="15">
        <f>IF(C95="","",PROJ&amp;"-SVR-"&amp;B95&amp;"-"&amp;TEXT(C95,"0000"))</f>
        <v/>
      </c>
      <c r="B95" s="16" t="n"/>
      <c r="C95" s="16" t="n"/>
      <c r="D95" s="17" t="n"/>
      <c r="E95" s="16" t="n"/>
      <c r="F95" s="16" t="n"/>
      <c r="G95" s="16" t="n"/>
      <c r="H95" s="17" t="n"/>
      <c r="I95" s="18">
        <f>IF(D95="","",_xlfn.WORKDAY.INTL(D95,TA_SVR,WEEKEND,HOL))</f>
        <v/>
      </c>
      <c r="J95" s="15">
        <f>IF(OR(I95="",H95&lt;&gt;""),"",IF(DATADATE&gt;I95,"OVERDUE",""))</f>
        <v/>
      </c>
      <c r="K95" s="15">
        <f>IF(OR(H95="",I95=""),"",IF(H95&lt;=I95,"On time","Late"))</f>
        <v/>
      </c>
      <c r="L95" s="16" t="n"/>
      <c r="M95" s="16" t="n"/>
    </row>
    <row r="96">
      <c r="A96" s="15">
        <f>IF(C96="","",PROJ&amp;"-SVR-"&amp;B96&amp;"-"&amp;TEXT(C96,"0000"))</f>
        <v/>
      </c>
      <c r="B96" s="16" t="n"/>
      <c r="C96" s="16" t="n"/>
      <c r="D96" s="17" t="n"/>
      <c r="E96" s="16" t="n"/>
      <c r="F96" s="16" t="n"/>
      <c r="G96" s="16" t="n"/>
      <c r="H96" s="17" t="n"/>
      <c r="I96" s="18">
        <f>IF(D96="","",_xlfn.WORKDAY.INTL(D96,TA_SVR,WEEKEND,HOL))</f>
        <v/>
      </c>
      <c r="J96" s="15">
        <f>IF(OR(I96="",H96&lt;&gt;""),"",IF(DATADATE&gt;I96,"OVERDUE",""))</f>
        <v/>
      </c>
      <c r="K96" s="15">
        <f>IF(OR(H96="",I96=""),"",IF(H96&lt;=I96,"On time","Late"))</f>
        <v/>
      </c>
      <c r="L96" s="16" t="n"/>
      <c r="M96" s="16" t="n"/>
    </row>
    <row r="97">
      <c r="A97" s="15">
        <f>IF(C97="","",PROJ&amp;"-SVR-"&amp;B97&amp;"-"&amp;TEXT(C97,"0000"))</f>
        <v/>
      </c>
      <c r="B97" s="16" t="n"/>
      <c r="C97" s="16" t="n"/>
      <c r="D97" s="17" t="n"/>
      <c r="E97" s="16" t="n"/>
      <c r="F97" s="16" t="n"/>
      <c r="G97" s="16" t="n"/>
      <c r="H97" s="17" t="n"/>
      <c r="I97" s="18">
        <f>IF(D97="","",_xlfn.WORKDAY.INTL(D97,TA_SVR,WEEKEND,HOL))</f>
        <v/>
      </c>
      <c r="J97" s="15">
        <f>IF(OR(I97="",H97&lt;&gt;""),"",IF(DATADATE&gt;I97,"OVERDUE",""))</f>
        <v/>
      </c>
      <c r="K97" s="15">
        <f>IF(OR(H97="",I97=""),"",IF(H97&lt;=I97,"On time","Late"))</f>
        <v/>
      </c>
      <c r="L97" s="16" t="n"/>
      <c r="M97" s="16" t="n"/>
    </row>
    <row r="98">
      <c r="A98" s="15">
        <f>IF(C98="","",PROJ&amp;"-SVR-"&amp;B98&amp;"-"&amp;TEXT(C98,"0000"))</f>
        <v/>
      </c>
      <c r="B98" s="16" t="n"/>
      <c r="C98" s="16" t="n"/>
      <c r="D98" s="17" t="n"/>
      <c r="E98" s="16" t="n"/>
      <c r="F98" s="16" t="n"/>
      <c r="G98" s="16" t="n"/>
      <c r="H98" s="17" t="n"/>
      <c r="I98" s="18">
        <f>IF(D98="","",_xlfn.WORKDAY.INTL(D98,TA_SVR,WEEKEND,HOL))</f>
        <v/>
      </c>
      <c r="J98" s="15">
        <f>IF(OR(I98="",H98&lt;&gt;""),"",IF(DATADATE&gt;I98,"OVERDUE",""))</f>
        <v/>
      </c>
      <c r="K98" s="15">
        <f>IF(OR(H98="",I98=""),"",IF(H98&lt;=I98,"On time","Late"))</f>
        <v/>
      </c>
      <c r="L98" s="16" t="n"/>
      <c r="M98" s="16" t="n"/>
    </row>
    <row r="99">
      <c r="A99" s="15">
        <f>IF(C99="","",PROJ&amp;"-SVR-"&amp;B99&amp;"-"&amp;TEXT(C99,"0000"))</f>
        <v/>
      </c>
      <c r="B99" s="16" t="n"/>
      <c r="C99" s="16" t="n"/>
      <c r="D99" s="17" t="n"/>
      <c r="E99" s="16" t="n"/>
      <c r="F99" s="16" t="n"/>
      <c r="G99" s="16" t="n"/>
      <c r="H99" s="17" t="n"/>
      <c r="I99" s="18">
        <f>IF(D99="","",_xlfn.WORKDAY.INTL(D99,TA_SVR,WEEKEND,HOL))</f>
        <v/>
      </c>
      <c r="J99" s="15">
        <f>IF(OR(I99="",H99&lt;&gt;""),"",IF(DATADATE&gt;I99,"OVERDUE",""))</f>
        <v/>
      </c>
      <c r="K99" s="15">
        <f>IF(OR(H99="",I99=""),"",IF(H99&lt;=I99,"On time","Late"))</f>
        <v/>
      </c>
      <c r="L99" s="16" t="n"/>
      <c r="M99" s="16" t="n"/>
    </row>
    <row r="100">
      <c r="A100" s="15">
        <f>IF(C100="","",PROJ&amp;"-SVR-"&amp;B100&amp;"-"&amp;TEXT(C100,"0000"))</f>
        <v/>
      </c>
      <c r="B100" s="16" t="n"/>
      <c r="C100" s="16" t="n"/>
      <c r="D100" s="17" t="n"/>
      <c r="E100" s="16" t="n"/>
      <c r="F100" s="16" t="n"/>
      <c r="G100" s="16" t="n"/>
      <c r="H100" s="17" t="n"/>
      <c r="I100" s="18">
        <f>IF(D100="","",_xlfn.WORKDAY.INTL(D100,TA_SVR,WEEKEND,HOL))</f>
        <v/>
      </c>
      <c r="J100" s="15">
        <f>IF(OR(I100="",H100&lt;&gt;""),"",IF(DATADATE&gt;I100,"OVERDUE",""))</f>
        <v/>
      </c>
      <c r="K100" s="15">
        <f>IF(OR(H100="",I100=""),"",IF(H100&lt;=I100,"On time","Late"))</f>
        <v/>
      </c>
      <c r="L100" s="16" t="n"/>
      <c r="M100" s="16" t="n"/>
    </row>
    <row r="101">
      <c r="A101" s="15">
        <f>IF(C101="","",PROJ&amp;"-SVR-"&amp;B101&amp;"-"&amp;TEXT(C101,"0000"))</f>
        <v/>
      </c>
      <c r="B101" s="16" t="n"/>
      <c r="C101" s="16" t="n"/>
      <c r="D101" s="17" t="n"/>
      <c r="E101" s="16" t="n"/>
      <c r="F101" s="16" t="n"/>
      <c r="G101" s="16" t="n"/>
      <c r="H101" s="17" t="n"/>
      <c r="I101" s="18">
        <f>IF(D101="","",_xlfn.WORKDAY.INTL(D101,TA_SVR,WEEKEND,HOL))</f>
        <v/>
      </c>
      <c r="J101" s="15">
        <f>IF(OR(I101="",H101&lt;&gt;""),"",IF(DATADATE&gt;I101,"OVERDUE",""))</f>
        <v/>
      </c>
      <c r="K101" s="15">
        <f>IF(OR(H101="",I101=""),"",IF(H101&lt;=I101,"On time","Late"))</f>
        <v/>
      </c>
      <c r="L101" s="16" t="n"/>
      <c r="M101" s="16" t="n"/>
    </row>
    <row r="102">
      <c r="A102" s="15">
        <f>IF(C102="","",PROJ&amp;"-SVR-"&amp;B102&amp;"-"&amp;TEXT(C102,"0000"))</f>
        <v/>
      </c>
      <c r="B102" s="16" t="n"/>
      <c r="C102" s="16" t="n"/>
      <c r="D102" s="17" t="n"/>
      <c r="E102" s="16" t="n"/>
      <c r="F102" s="16" t="n"/>
      <c r="G102" s="16" t="n"/>
      <c r="H102" s="17" t="n"/>
      <c r="I102" s="18">
        <f>IF(D102="","",_xlfn.WORKDAY.INTL(D102,TA_SVR,WEEKEND,HOL))</f>
        <v/>
      </c>
      <c r="J102" s="15">
        <f>IF(OR(I102="",H102&lt;&gt;""),"",IF(DATADATE&gt;I102,"OVERDUE",""))</f>
        <v/>
      </c>
      <c r="K102" s="15">
        <f>IF(OR(H102="",I102=""),"",IF(H102&lt;=I102,"On time","Late"))</f>
        <v/>
      </c>
      <c r="L102" s="16" t="n"/>
      <c r="M102" s="16" t="n"/>
    </row>
    <row r="103">
      <c r="A103" s="15">
        <f>IF(C103="","",PROJ&amp;"-SVR-"&amp;B103&amp;"-"&amp;TEXT(C103,"0000"))</f>
        <v/>
      </c>
      <c r="B103" s="16" t="n"/>
      <c r="C103" s="16" t="n"/>
      <c r="D103" s="17" t="n"/>
      <c r="E103" s="16" t="n"/>
      <c r="F103" s="16" t="n"/>
      <c r="G103" s="16" t="n"/>
      <c r="H103" s="17" t="n"/>
      <c r="I103" s="18">
        <f>IF(D103="","",_xlfn.WORKDAY.INTL(D103,TA_SVR,WEEKEND,HOL))</f>
        <v/>
      </c>
      <c r="J103" s="15">
        <f>IF(OR(I103="",H103&lt;&gt;""),"",IF(DATADATE&gt;I103,"OVERDUE",""))</f>
        <v/>
      </c>
      <c r="K103" s="15">
        <f>IF(OR(H103="",I103=""),"",IF(H103&lt;=I103,"On time","Late"))</f>
        <v/>
      </c>
      <c r="L103" s="16" t="n"/>
      <c r="M103" s="16" t="n"/>
    </row>
    <row r="104">
      <c r="A104" s="15">
        <f>IF(C104="","",PROJ&amp;"-SVR-"&amp;B104&amp;"-"&amp;TEXT(C104,"0000"))</f>
        <v/>
      </c>
      <c r="B104" s="16" t="n"/>
      <c r="C104" s="16" t="n"/>
      <c r="D104" s="17" t="n"/>
      <c r="E104" s="16" t="n"/>
      <c r="F104" s="16" t="n"/>
      <c r="G104" s="16" t="n"/>
      <c r="H104" s="17" t="n"/>
      <c r="I104" s="18">
        <f>IF(D104="","",_xlfn.WORKDAY.INTL(D104,TA_SVR,WEEKEND,HOL))</f>
        <v/>
      </c>
      <c r="J104" s="15">
        <f>IF(OR(I104="",H104&lt;&gt;""),"",IF(DATADATE&gt;I104,"OVERDUE",""))</f>
        <v/>
      </c>
      <c r="K104" s="15">
        <f>IF(OR(H104="",I104=""),"",IF(H104&lt;=I104,"On time","Late"))</f>
        <v/>
      </c>
      <c r="L104" s="16" t="n"/>
      <c r="M104" s="16" t="n"/>
    </row>
    <row r="105">
      <c r="A105" s="15">
        <f>IF(C105="","",PROJ&amp;"-SVR-"&amp;B105&amp;"-"&amp;TEXT(C105,"0000"))</f>
        <v/>
      </c>
      <c r="B105" s="16" t="n"/>
      <c r="C105" s="16" t="n"/>
      <c r="D105" s="17" t="n"/>
      <c r="E105" s="16" t="n"/>
      <c r="F105" s="16" t="n"/>
      <c r="G105" s="16" t="n"/>
      <c r="H105" s="17" t="n"/>
      <c r="I105" s="18">
        <f>IF(D105="","",_xlfn.WORKDAY.INTL(D105,TA_SVR,WEEKEND,HOL))</f>
        <v/>
      </c>
      <c r="J105" s="15">
        <f>IF(OR(I105="",H105&lt;&gt;""),"",IF(DATADATE&gt;I105,"OVERDUE",""))</f>
        <v/>
      </c>
      <c r="K105" s="15">
        <f>IF(OR(H105="",I105=""),"",IF(H105&lt;=I105,"On time","Late"))</f>
        <v/>
      </c>
      <c r="L105" s="16" t="n"/>
      <c r="M105" s="16" t="n"/>
    </row>
    <row r="106">
      <c r="A106" s="15">
        <f>IF(C106="","",PROJ&amp;"-SVR-"&amp;B106&amp;"-"&amp;TEXT(C106,"0000"))</f>
        <v/>
      </c>
      <c r="B106" s="16" t="n"/>
      <c r="C106" s="16" t="n"/>
      <c r="D106" s="17" t="n"/>
      <c r="E106" s="16" t="n"/>
      <c r="F106" s="16" t="n"/>
      <c r="G106" s="16" t="n"/>
      <c r="H106" s="17" t="n"/>
      <c r="I106" s="18">
        <f>IF(D106="","",_xlfn.WORKDAY.INTL(D106,TA_SVR,WEEKEND,HOL))</f>
        <v/>
      </c>
      <c r="J106" s="15">
        <f>IF(OR(I106="",H106&lt;&gt;""),"",IF(DATADATE&gt;I106,"OVERDUE",""))</f>
        <v/>
      </c>
      <c r="K106" s="15">
        <f>IF(OR(H106="",I106=""),"",IF(H106&lt;=I106,"On time","Late"))</f>
        <v/>
      </c>
      <c r="L106" s="16" t="n"/>
      <c r="M106" s="16" t="n"/>
    </row>
    <row r="107">
      <c r="A107" s="15">
        <f>IF(C107="","",PROJ&amp;"-SVR-"&amp;B107&amp;"-"&amp;TEXT(C107,"0000"))</f>
        <v/>
      </c>
      <c r="B107" s="16" t="n"/>
      <c r="C107" s="16" t="n"/>
      <c r="D107" s="17" t="n"/>
      <c r="E107" s="16" t="n"/>
      <c r="F107" s="16" t="n"/>
      <c r="G107" s="16" t="n"/>
      <c r="H107" s="17" t="n"/>
      <c r="I107" s="18">
        <f>IF(D107="","",_xlfn.WORKDAY.INTL(D107,TA_SVR,WEEKEND,HOL))</f>
        <v/>
      </c>
      <c r="J107" s="15">
        <f>IF(OR(I107="",H107&lt;&gt;""),"",IF(DATADATE&gt;I107,"OVERDUE",""))</f>
        <v/>
      </c>
      <c r="K107" s="15">
        <f>IF(OR(H107="",I107=""),"",IF(H107&lt;=I107,"On time","Late"))</f>
        <v/>
      </c>
      <c r="L107" s="16" t="n"/>
      <c r="M107" s="16" t="n"/>
    </row>
    <row r="108">
      <c r="A108" s="15">
        <f>IF(C108="","",PROJ&amp;"-SVR-"&amp;B108&amp;"-"&amp;TEXT(C108,"0000"))</f>
        <v/>
      </c>
      <c r="B108" s="16" t="n"/>
      <c r="C108" s="16" t="n"/>
      <c r="D108" s="17" t="n"/>
      <c r="E108" s="16" t="n"/>
      <c r="F108" s="16" t="n"/>
      <c r="G108" s="16" t="n"/>
      <c r="H108" s="17" t="n"/>
      <c r="I108" s="18">
        <f>IF(D108="","",_xlfn.WORKDAY.INTL(D108,TA_SVR,WEEKEND,HOL))</f>
        <v/>
      </c>
      <c r="J108" s="15">
        <f>IF(OR(I108="",H108&lt;&gt;""),"",IF(DATADATE&gt;I108,"OVERDUE",""))</f>
        <v/>
      </c>
      <c r="K108" s="15">
        <f>IF(OR(H108="",I108=""),"",IF(H108&lt;=I108,"On time","Late"))</f>
        <v/>
      </c>
      <c r="L108" s="16" t="n"/>
      <c r="M108" s="16" t="n"/>
    </row>
    <row r="109">
      <c r="A109" s="15">
        <f>IF(C109="","",PROJ&amp;"-SVR-"&amp;B109&amp;"-"&amp;TEXT(C109,"0000"))</f>
        <v/>
      </c>
      <c r="B109" s="16" t="n"/>
      <c r="C109" s="16" t="n"/>
      <c r="D109" s="17" t="n"/>
      <c r="E109" s="16" t="n"/>
      <c r="F109" s="16" t="n"/>
      <c r="G109" s="16" t="n"/>
      <c r="H109" s="17" t="n"/>
      <c r="I109" s="18">
        <f>IF(D109="","",_xlfn.WORKDAY.INTL(D109,TA_SVR,WEEKEND,HOL))</f>
        <v/>
      </c>
      <c r="J109" s="15">
        <f>IF(OR(I109="",H109&lt;&gt;""),"",IF(DATADATE&gt;I109,"OVERDUE",""))</f>
        <v/>
      </c>
      <c r="K109" s="15">
        <f>IF(OR(H109="",I109=""),"",IF(H109&lt;=I109,"On time","Late"))</f>
        <v/>
      </c>
      <c r="L109" s="16" t="n"/>
      <c r="M109" s="16" t="n"/>
    </row>
    <row r="110">
      <c r="A110" s="15">
        <f>IF(C110="","",PROJ&amp;"-SVR-"&amp;B110&amp;"-"&amp;TEXT(C110,"0000"))</f>
        <v/>
      </c>
      <c r="B110" s="16" t="n"/>
      <c r="C110" s="16" t="n"/>
      <c r="D110" s="17" t="n"/>
      <c r="E110" s="16" t="n"/>
      <c r="F110" s="16" t="n"/>
      <c r="G110" s="16" t="n"/>
      <c r="H110" s="17" t="n"/>
      <c r="I110" s="18">
        <f>IF(D110="","",_xlfn.WORKDAY.INTL(D110,TA_SVR,WEEKEND,HOL))</f>
        <v/>
      </c>
      <c r="J110" s="15">
        <f>IF(OR(I110="",H110&lt;&gt;""),"",IF(DATADATE&gt;I110,"OVERDUE",""))</f>
        <v/>
      </c>
      <c r="K110" s="15">
        <f>IF(OR(H110="",I110=""),"",IF(H110&lt;=I110,"On time","Late"))</f>
        <v/>
      </c>
      <c r="L110" s="16" t="n"/>
      <c r="M110" s="16" t="n"/>
    </row>
    <row r="111">
      <c r="A111" s="15">
        <f>IF(C111="","",PROJ&amp;"-SVR-"&amp;B111&amp;"-"&amp;TEXT(C111,"0000"))</f>
        <v/>
      </c>
      <c r="B111" s="16" t="n"/>
      <c r="C111" s="16" t="n"/>
      <c r="D111" s="17" t="n"/>
      <c r="E111" s="16" t="n"/>
      <c r="F111" s="16" t="n"/>
      <c r="G111" s="16" t="n"/>
      <c r="H111" s="17" t="n"/>
      <c r="I111" s="18">
        <f>IF(D111="","",_xlfn.WORKDAY.INTL(D111,TA_SVR,WEEKEND,HOL))</f>
        <v/>
      </c>
      <c r="J111" s="15">
        <f>IF(OR(I111="",H111&lt;&gt;""),"",IF(DATADATE&gt;I111,"OVERDUE",""))</f>
        <v/>
      </c>
      <c r="K111" s="15">
        <f>IF(OR(H111="",I111=""),"",IF(H111&lt;=I111,"On time","Late"))</f>
        <v/>
      </c>
      <c r="L111" s="16" t="n"/>
      <c r="M111" s="16" t="n"/>
    </row>
    <row r="112">
      <c r="A112" s="15">
        <f>IF(C112="","",PROJ&amp;"-SVR-"&amp;B112&amp;"-"&amp;TEXT(C112,"0000"))</f>
        <v/>
      </c>
      <c r="B112" s="16" t="n"/>
      <c r="C112" s="16" t="n"/>
      <c r="D112" s="17" t="n"/>
      <c r="E112" s="16" t="n"/>
      <c r="F112" s="16" t="n"/>
      <c r="G112" s="16" t="n"/>
      <c r="H112" s="17" t="n"/>
      <c r="I112" s="18">
        <f>IF(D112="","",_xlfn.WORKDAY.INTL(D112,TA_SVR,WEEKEND,HOL))</f>
        <v/>
      </c>
      <c r="J112" s="15">
        <f>IF(OR(I112="",H112&lt;&gt;""),"",IF(DATADATE&gt;I112,"OVERDUE",""))</f>
        <v/>
      </c>
      <c r="K112" s="15">
        <f>IF(OR(H112="",I112=""),"",IF(H112&lt;=I112,"On time","Late"))</f>
        <v/>
      </c>
      <c r="L112" s="16" t="n"/>
      <c r="M112" s="16" t="n"/>
    </row>
    <row r="113">
      <c r="A113" s="15">
        <f>IF(C113="","",PROJ&amp;"-SVR-"&amp;B113&amp;"-"&amp;TEXT(C113,"0000"))</f>
        <v/>
      </c>
      <c r="B113" s="16" t="n"/>
      <c r="C113" s="16" t="n"/>
      <c r="D113" s="17" t="n"/>
      <c r="E113" s="16" t="n"/>
      <c r="F113" s="16" t="n"/>
      <c r="G113" s="16" t="n"/>
      <c r="H113" s="17" t="n"/>
      <c r="I113" s="18">
        <f>IF(D113="","",_xlfn.WORKDAY.INTL(D113,TA_SVR,WEEKEND,HOL))</f>
        <v/>
      </c>
      <c r="J113" s="15">
        <f>IF(OR(I113="",H113&lt;&gt;""),"",IF(DATADATE&gt;I113,"OVERDUE",""))</f>
        <v/>
      </c>
      <c r="K113" s="15">
        <f>IF(OR(H113="",I113=""),"",IF(H113&lt;=I113,"On time","Late"))</f>
        <v/>
      </c>
      <c r="L113" s="16" t="n"/>
      <c r="M113" s="16" t="n"/>
    </row>
    <row r="114">
      <c r="A114" s="15">
        <f>IF(C114="","",PROJ&amp;"-SVR-"&amp;B114&amp;"-"&amp;TEXT(C114,"0000"))</f>
        <v/>
      </c>
      <c r="B114" s="16" t="n"/>
      <c r="C114" s="16" t="n"/>
      <c r="D114" s="17" t="n"/>
      <c r="E114" s="16" t="n"/>
      <c r="F114" s="16" t="n"/>
      <c r="G114" s="16" t="n"/>
      <c r="H114" s="17" t="n"/>
      <c r="I114" s="18">
        <f>IF(D114="","",_xlfn.WORKDAY.INTL(D114,TA_SVR,WEEKEND,HOL))</f>
        <v/>
      </c>
      <c r="J114" s="15">
        <f>IF(OR(I114="",H114&lt;&gt;""),"",IF(DATADATE&gt;I114,"OVERDUE",""))</f>
        <v/>
      </c>
      <c r="K114" s="15">
        <f>IF(OR(H114="",I114=""),"",IF(H114&lt;=I114,"On time","Late"))</f>
        <v/>
      </c>
      <c r="L114" s="16" t="n"/>
      <c r="M114" s="16" t="n"/>
    </row>
    <row r="115">
      <c r="A115" s="15">
        <f>IF(C115="","",PROJ&amp;"-SVR-"&amp;B115&amp;"-"&amp;TEXT(C115,"0000"))</f>
        <v/>
      </c>
      <c r="B115" s="16" t="n"/>
      <c r="C115" s="16" t="n"/>
      <c r="D115" s="17" t="n"/>
      <c r="E115" s="16" t="n"/>
      <c r="F115" s="16" t="n"/>
      <c r="G115" s="16" t="n"/>
      <c r="H115" s="17" t="n"/>
      <c r="I115" s="18">
        <f>IF(D115="","",_xlfn.WORKDAY.INTL(D115,TA_SVR,WEEKEND,HOL))</f>
        <v/>
      </c>
      <c r="J115" s="15">
        <f>IF(OR(I115="",H115&lt;&gt;""),"",IF(DATADATE&gt;I115,"OVERDUE",""))</f>
        <v/>
      </c>
      <c r="K115" s="15">
        <f>IF(OR(H115="",I115=""),"",IF(H115&lt;=I115,"On time","Late"))</f>
        <v/>
      </c>
      <c r="L115" s="16" t="n"/>
      <c r="M115" s="16" t="n"/>
    </row>
    <row r="116">
      <c r="A116" s="15">
        <f>IF(C116="","",PROJ&amp;"-SVR-"&amp;B116&amp;"-"&amp;TEXT(C116,"0000"))</f>
        <v/>
      </c>
      <c r="B116" s="16" t="n"/>
      <c r="C116" s="16" t="n"/>
      <c r="D116" s="17" t="n"/>
      <c r="E116" s="16" t="n"/>
      <c r="F116" s="16" t="n"/>
      <c r="G116" s="16" t="n"/>
      <c r="H116" s="17" t="n"/>
      <c r="I116" s="18">
        <f>IF(D116="","",_xlfn.WORKDAY.INTL(D116,TA_SVR,WEEKEND,HOL))</f>
        <v/>
      </c>
      <c r="J116" s="15">
        <f>IF(OR(I116="",H116&lt;&gt;""),"",IF(DATADATE&gt;I116,"OVERDUE",""))</f>
        <v/>
      </c>
      <c r="K116" s="15">
        <f>IF(OR(H116="",I116=""),"",IF(H116&lt;=I116,"On time","Late"))</f>
        <v/>
      </c>
      <c r="L116" s="16" t="n"/>
      <c r="M116" s="16" t="n"/>
    </row>
    <row r="117">
      <c r="A117" s="15">
        <f>IF(C117="","",PROJ&amp;"-SVR-"&amp;B117&amp;"-"&amp;TEXT(C117,"0000"))</f>
        <v/>
      </c>
      <c r="B117" s="16" t="n"/>
      <c r="C117" s="16" t="n"/>
      <c r="D117" s="17" t="n"/>
      <c r="E117" s="16" t="n"/>
      <c r="F117" s="16" t="n"/>
      <c r="G117" s="16" t="n"/>
      <c r="H117" s="17" t="n"/>
      <c r="I117" s="18">
        <f>IF(D117="","",_xlfn.WORKDAY.INTL(D117,TA_SVR,WEEKEND,HOL))</f>
        <v/>
      </c>
      <c r="J117" s="15">
        <f>IF(OR(I117="",H117&lt;&gt;""),"",IF(DATADATE&gt;I117,"OVERDUE",""))</f>
        <v/>
      </c>
      <c r="K117" s="15">
        <f>IF(OR(H117="",I117=""),"",IF(H117&lt;=I117,"On time","Late"))</f>
        <v/>
      </c>
      <c r="L117" s="16" t="n"/>
      <c r="M117" s="16" t="n"/>
    </row>
    <row r="118">
      <c r="A118" s="15">
        <f>IF(C118="","",PROJ&amp;"-SVR-"&amp;B118&amp;"-"&amp;TEXT(C118,"0000"))</f>
        <v/>
      </c>
      <c r="B118" s="16" t="n"/>
      <c r="C118" s="16" t="n"/>
      <c r="D118" s="17" t="n"/>
      <c r="E118" s="16" t="n"/>
      <c r="F118" s="16" t="n"/>
      <c r="G118" s="16" t="n"/>
      <c r="H118" s="17" t="n"/>
      <c r="I118" s="18">
        <f>IF(D118="","",_xlfn.WORKDAY.INTL(D118,TA_SVR,WEEKEND,HOL))</f>
        <v/>
      </c>
      <c r="J118" s="15">
        <f>IF(OR(I118="",H118&lt;&gt;""),"",IF(DATADATE&gt;I118,"OVERDUE",""))</f>
        <v/>
      </c>
      <c r="K118" s="15">
        <f>IF(OR(H118="",I118=""),"",IF(H118&lt;=I118,"On time","Late"))</f>
        <v/>
      </c>
      <c r="L118" s="16" t="n"/>
      <c r="M118" s="16" t="n"/>
    </row>
    <row r="119">
      <c r="A119" s="15">
        <f>IF(C119="","",PROJ&amp;"-SVR-"&amp;B119&amp;"-"&amp;TEXT(C119,"0000"))</f>
        <v/>
      </c>
      <c r="B119" s="16" t="n"/>
      <c r="C119" s="16" t="n"/>
      <c r="D119" s="17" t="n"/>
      <c r="E119" s="16" t="n"/>
      <c r="F119" s="16" t="n"/>
      <c r="G119" s="16" t="n"/>
      <c r="H119" s="17" t="n"/>
      <c r="I119" s="18">
        <f>IF(D119="","",_xlfn.WORKDAY.INTL(D119,TA_SVR,WEEKEND,HOL))</f>
        <v/>
      </c>
      <c r="J119" s="15">
        <f>IF(OR(I119="",H119&lt;&gt;""),"",IF(DATADATE&gt;I119,"OVERDUE",""))</f>
        <v/>
      </c>
      <c r="K119" s="15">
        <f>IF(OR(H119="",I119=""),"",IF(H119&lt;=I119,"On time","Late"))</f>
        <v/>
      </c>
      <c r="L119" s="16" t="n"/>
      <c r="M119" s="16" t="n"/>
    </row>
    <row r="120">
      <c r="A120" s="15">
        <f>IF(C120="","",PROJ&amp;"-SVR-"&amp;B120&amp;"-"&amp;TEXT(C120,"0000"))</f>
        <v/>
      </c>
      <c r="B120" s="16" t="n"/>
      <c r="C120" s="16" t="n"/>
      <c r="D120" s="17" t="n"/>
      <c r="E120" s="16" t="n"/>
      <c r="F120" s="16" t="n"/>
      <c r="G120" s="16" t="n"/>
      <c r="H120" s="17" t="n"/>
      <c r="I120" s="18">
        <f>IF(D120="","",_xlfn.WORKDAY.INTL(D120,TA_SVR,WEEKEND,HOL))</f>
        <v/>
      </c>
      <c r="J120" s="15">
        <f>IF(OR(I120="",H120&lt;&gt;""),"",IF(DATADATE&gt;I120,"OVERDUE",""))</f>
        <v/>
      </c>
      <c r="K120" s="15">
        <f>IF(OR(H120="",I120=""),"",IF(H120&lt;=I120,"On time","Late"))</f>
        <v/>
      </c>
      <c r="L120" s="16" t="n"/>
      <c r="M120" s="16" t="n"/>
    </row>
    <row r="121">
      <c r="A121" s="15">
        <f>IF(C121="","",PROJ&amp;"-SVR-"&amp;B121&amp;"-"&amp;TEXT(C121,"0000"))</f>
        <v/>
      </c>
      <c r="B121" s="16" t="n"/>
      <c r="C121" s="16" t="n"/>
      <c r="D121" s="17" t="n"/>
      <c r="E121" s="16" t="n"/>
      <c r="F121" s="16" t="n"/>
      <c r="G121" s="16" t="n"/>
      <c r="H121" s="17" t="n"/>
      <c r="I121" s="18">
        <f>IF(D121="","",_xlfn.WORKDAY.INTL(D121,TA_SVR,WEEKEND,HOL))</f>
        <v/>
      </c>
      <c r="J121" s="15">
        <f>IF(OR(I121="",H121&lt;&gt;""),"",IF(DATADATE&gt;I121,"OVERDUE",""))</f>
        <v/>
      </c>
      <c r="K121" s="15">
        <f>IF(OR(H121="",I121=""),"",IF(H121&lt;=I121,"On time","Late"))</f>
        <v/>
      </c>
      <c r="L121" s="16" t="n"/>
      <c r="M121" s="16" t="n"/>
    </row>
    <row r="122">
      <c r="A122" s="15">
        <f>IF(C122="","",PROJ&amp;"-SVR-"&amp;B122&amp;"-"&amp;TEXT(C122,"0000"))</f>
        <v/>
      </c>
      <c r="B122" s="16" t="n"/>
      <c r="C122" s="16" t="n"/>
      <c r="D122" s="17" t="n"/>
      <c r="E122" s="16" t="n"/>
      <c r="F122" s="16" t="n"/>
      <c r="G122" s="16" t="n"/>
      <c r="H122" s="17" t="n"/>
      <c r="I122" s="18">
        <f>IF(D122="","",_xlfn.WORKDAY.INTL(D122,TA_SVR,WEEKEND,HOL))</f>
        <v/>
      </c>
      <c r="J122" s="15">
        <f>IF(OR(I122="",H122&lt;&gt;""),"",IF(DATADATE&gt;I122,"OVERDUE",""))</f>
        <v/>
      </c>
      <c r="K122" s="15">
        <f>IF(OR(H122="",I122=""),"",IF(H122&lt;=I122,"On time","Late"))</f>
        <v/>
      </c>
      <c r="L122" s="16" t="n"/>
      <c r="M122" s="16" t="n"/>
    </row>
    <row r="123">
      <c r="A123" s="15">
        <f>IF(C123="","",PROJ&amp;"-SVR-"&amp;B123&amp;"-"&amp;TEXT(C123,"0000"))</f>
        <v/>
      </c>
      <c r="B123" s="16" t="n"/>
      <c r="C123" s="16" t="n"/>
      <c r="D123" s="17" t="n"/>
      <c r="E123" s="16" t="n"/>
      <c r="F123" s="16" t="n"/>
      <c r="G123" s="16" t="n"/>
      <c r="H123" s="17" t="n"/>
      <c r="I123" s="18">
        <f>IF(D123="","",_xlfn.WORKDAY.INTL(D123,TA_SVR,WEEKEND,HOL))</f>
        <v/>
      </c>
      <c r="J123" s="15">
        <f>IF(OR(I123="",H123&lt;&gt;""),"",IF(DATADATE&gt;I123,"OVERDUE",""))</f>
        <v/>
      </c>
      <c r="K123" s="15">
        <f>IF(OR(H123="",I123=""),"",IF(H123&lt;=I123,"On time","Late"))</f>
        <v/>
      </c>
      <c r="L123" s="16" t="n"/>
      <c r="M123" s="16" t="n"/>
    </row>
    <row r="124">
      <c r="A124" s="15">
        <f>IF(C124="","",PROJ&amp;"-SVR-"&amp;B124&amp;"-"&amp;TEXT(C124,"0000"))</f>
        <v/>
      </c>
      <c r="B124" s="16" t="n"/>
      <c r="C124" s="16" t="n"/>
      <c r="D124" s="17" t="n"/>
      <c r="E124" s="16" t="n"/>
      <c r="F124" s="16" t="n"/>
      <c r="G124" s="16" t="n"/>
      <c r="H124" s="17" t="n"/>
      <c r="I124" s="18">
        <f>IF(D124="","",_xlfn.WORKDAY.INTL(D124,TA_SVR,WEEKEND,HOL))</f>
        <v/>
      </c>
      <c r="J124" s="15">
        <f>IF(OR(I124="",H124&lt;&gt;""),"",IF(DATADATE&gt;I124,"OVERDUE",""))</f>
        <v/>
      </c>
      <c r="K124" s="15">
        <f>IF(OR(H124="",I124=""),"",IF(H124&lt;=I124,"On time","Late"))</f>
        <v/>
      </c>
      <c r="L124" s="16" t="n"/>
      <c r="M124" s="16" t="n"/>
    </row>
    <row r="125">
      <c r="A125" s="15">
        <f>IF(C125="","",PROJ&amp;"-SVR-"&amp;B125&amp;"-"&amp;TEXT(C125,"0000"))</f>
        <v/>
      </c>
      <c r="B125" s="16" t="n"/>
      <c r="C125" s="16" t="n"/>
      <c r="D125" s="17" t="n"/>
      <c r="E125" s="16" t="n"/>
      <c r="F125" s="16" t="n"/>
      <c r="G125" s="16" t="n"/>
      <c r="H125" s="17" t="n"/>
      <c r="I125" s="18">
        <f>IF(D125="","",_xlfn.WORKDAY.INTL(D125,TA_SVR,WEEKEND,HOL))</f>
        <v/>
      </c>
      <c r="J125" s="15">
        <f>IF(OR(I125="",H125&lt;&gt;""),"",IF(DATADATE&gt;I125,"OVERDUE",""))</f>
        <v/>
      </c>
      <c r="K125" s="15">
        <f>IF(OR(H125="",I125=""),"",IF(H125&lt;=I125,"On time","Late"))</f>
        <v/>
      </c>
      <c r="L125" s="16" t="n"/>
      <c r="M125" s="16" t="n"/>
    </row>
    <row r="126">
      <c r="A126" s="15">
        <f>IF(C126="","",PROJ&amp;"-SVR-"&amp;B126&amp;"-"&amp;TEXT(C126,"0000"))</f>
        <v/>
      </c>
      <c r="B126" s="16" t="n"/>
      <c r="C126" s="16" t="n"/>
      <c r="D126" s="17" t="n"/>
      <c r="E126" s="16" t="n"/>
      <c r="F126" s="16" t="n"/>
      <c r="G126" s="16" t="n"/>
      <c r="H126" s="17" t="n"/>
      <c r="I126" s="18">
        <f>IF(D126="","",_xlfn.WORKDAY.INTL(D126,TA_SVR,WEEKEND,HOL))</f>
        <v/>
      </c>
      <c r="J126" s="15">
        <f>IF(OR(I126="",H126&lt;&gt;""),"",IF(DATADATE&gt;I126,"OVERDUE",""))</f>
        <v/>
      </c>
      <c r="K126" s="15">
        <f>IF(OR(H126="",I126=""),"",IF(H126&lt;=I126,"On time","Late"))</f>
        <v/>
      </c>
      <c r="L126" s="16" t="n"/>
      <c r="M126" s="16" t="n"/>
    </row>
    <row r="127">
      <c r="A127" s="15">
        <f>IF(C127="","",PROJ&amp;"-SVR-"&amp;B127&amp;"-"&amp;TEXT(C127,"0000"))</f>
        <v/>
      </c>
      <c r="B127" s="16" t="n"/>
      <c r="C127" s="16" t="n"/>
      <c r="D127" s="17" t="n"/>
      <c r="E127" s="16" t="n"/>
      <c r="F127" s="16" t="n"/>
      <c r="G127" s="16" t="n"/>
      <c r="H127" s="17" t="n"/>
      <c r="I127" s="18">
        <f>IF(D127="","",_xlfn.WORKDAY.INTL(D127,TA_SVR,WEEKEND,HOL))</f>
        <v/>
      </c>
      <c r="J127" s="15">
        <f>IF(OR(I127="",H127&lt;&gt;""),"",IF(DATADATE&gt;I127,"OVERDUE",""))</f>
        <v/>
      </c>
      <c r="K127" s="15">
        <f>IF(OR(H127="",I127=""),"",IF(H127&lt;=I127,"On time","Late"))</f>
        <v/>
      </c>
      <c r="L127" s="16" t="n"/>
      <c r="M127" s="16" t="n"/>
    </row>
    <row r="128">
      <c r="A128" s="15">
        <f>IF(C128="","",PROJ&amp;"-SVR-"&amp;B128&amp;"-"&amp;TEXT(C128,"0000"))</f>
        <v/>
      </c>
      <c r="B128" s="16" t="n"/>
      <c r="C128" s="16" t="n"/>
      <c r="D128" s="17" t="n"/>
      <c r="E128" s="16" t="n"/>
      <c r="F128" s="16" t="n"/>
      <c r="G128" s="16" t="n"/>
      <c r="H128" s="17" t="n"/>
      <c r="I128" s="18">
        <f>IF(D128="","",_xlfn.WORKDAY.INTL(D128,TA_SVR,WEEKEND,HOL))</f>
        <v/>
      </c>
      <c r="J128" s="15">
        <f>IF(OR(I128="",H128&lt;&gt;""),"",IF(DATADATE&gt;I128,"OVERDUE",""))</f>
        <v/>
      </c>
      <c r="K128" s="15">
        <f>IF(OR(H128="",I128=""),"",IF(H128&lt;=I128,"On time","Late"))</f>
        <v/>
      </c>
      <c r="L128" s="16" t="n"/>
      <c r="M128" s="16" t="n"/>
    </row>
    <row r="129">
      <c r="A129" s="15">
        <f>IF(C129="","",PROJ&amp;"-SVR-"&amp;B129&amp;"-"&amp;TEXT(C129,"0000"))</f>
        <v/>
      </c>
      <c r="B129" s="16" t="n"/>
      <c r="C129" s="16" t="n"/>
      <c r="D129" s="17" t="n"/>
      <c r="E129" s="16" t="n"/>
      <c r="F129" s="16" t="n"/>
      <c r="G129" s="16" t="n"/>
      <c r="H129" s="17" t="n"/>
      <c r="I129" s="18">
        <f>IF(D129="","",_xlfn.WORKDAY.INTL(D129,TA_SVR,WEEKEND,HOL))</f>
        <v/>
      </c>
      <c r="J129" s="15">
        <f>IF(OR(I129="",H129&lt;&gt;""),"",IF(DATADATE&gt;I129,"OVERDUE",""))</f>
        <v/>
      </c>
      <c r="K129" s="15">
        <f>IF(OR(H129="",I129=""),"",IF(H129&lt;=I129,"On time","Late"))</f>
        <v/>
      </c>
      <c r="L129" s="16" t="n"/>
      <c r="M129" s="16" t="n"/>
    </row>
    <row r="130">
      <c r="A130" s="15">
        <f>IF(C130="","",PROJ&amp;"-SVR-"&amp;B130&amp;"-"&amp;TEXT(C130,"0000"))</f>
        <v/>
      </c>
      <c r="B130" s="16" t="n"/>
      <c r="C130" s="16" t="n"/>
      <c r="D130" s="17" t="n"/>
      <c r="E130" s="16" t="n"/>
      <c r="F130" s="16" t="n"/>
      <c r="G130" s="16" t="n"/>
      <c r="H130" s="17" t="n"/>
      <c r="I130" s="18">
        <f>IF(D130="","",_xlfn.WORKDAY.INTL(D130,TA_SVR,WEEKEND,HOL))</f>
        <v/>
      </c>
      <c r="J130" s="15">
        <f>IF(OR(I130="",H130&lt;&gt;""),"",IF(DATADATE&gt;I130,"OVERDUE",""))</f>
        <v/>
      </c>
      <c r="K130" s="15">
        <f>IF(OR(H130="",I130=""),"",IF(H130&lt;=I130,"On time","Late"))</f>
        <v/>
      </c>
      <c r="L130" s="16" t="n"/>
      <c r="M130" s="16" t="n"/>
    </row>
    <row r="131">
      <c r="A131" s="15">
        <f>IF(C131="","",PROJ&amp;"-SVR-"&amp;B131&amp;"-"&amp;TEXT(C131,"0000"))</f>
        <v/>
      </c>
      <c r="B131" s="16" t="n"/>
      <c r="C131" s="16" t="n"/>
      <c r="D131" s="17" t="n"/>
      <c r="E131" s="16" t="n"/>
      <c r="F131" s="16" t="n"/>
      <c r="G131" s="16" t="n"/>
      <c r="H131" s="17" t="n"/>
      <c r="I131" s="18">
        <f>IF(D131="","",_xlfn.WORKDAY.INTL(D131,TA_SVR,WEEKEND,HOL))</f>
        <v/>
      </c>
      <c r="J131" s="15">
        <f>IF(OR(I131="",H131&lt;&gt;""),"",IF(DATADATE&gt;I131,"OVERDUE",""))</f>
        <v/>
      </c>
      <c r="K131" s="15">
        <f>IF(OR(H131="",I131=""),"",IF(H131&lt;=I131,"On time","Late"))</f>
        <v/>
      </c>
      <c r="L131" s="16" t="n"/>
      <c r="M131" s="16" t="n"/>
    </row>
    <row r="132">
      <c r="A132" s="15">
        <f>IF(C132="","",PROJ&amp;"-SVR-"&amp;B132&amp;"-"&amp;TEXT(C132,"0000"))</f>
        <v/>
      </c>
      <c r="B132" s="16" t="n"/>
      <c r="C132" s="16" t="n"/>
      <c r="D132" s="17" t="n"/>
      <c r="E132" s="16" t="n"/>
      <c r="F132" s="16" t="n"/>
      <c r="G132" s="16" t="n"/>
      <c r="H132" s="17" t="n"/>
      <c r="I132" s="18">
        <f>IF(D132="","",_xlfn.WORKDAY.INTL(D132,TA_SVR,WEEKEND,HOL))</f>
        <v/>
      </c>
      <c r="J132" s="15">
        <f>IF(OR(I132="",H132&lt;&gt;""),"",IF(DATADATE&gt;I132,"OVERDUE",""))</f>
        <v/>
      </c>
      <c r="K132" s="15">
        <f>IF(OR(H132="",I132=""),"",IF(H132&lt;=I132,"On time","Late"))</f>
        <v/>
      </c>
      <c r="L132" s="16" t="n"/>
      <c r="M132" s="16" t="n"/>
    </row>
    <row r="133">
      <c r="A133" s="15">
        <f>IF(C133="","",PROJ&amp;"-SVR-"&amp;B133&amp;"-"&amp;TEXT(C133,"0000"))</f>
        <v/>
      </c>
      <c r="B133" s="16" t="n"/>
      <c r="C133" s="16" t="n"/>
      <c r="D133" s="17" t="n"/>
      <c r="E133" s="16" t="n"/>
      <c r="F133" s="16" t="n"/>
      <c r="G133" s="16" t="n"/>
      <c r="H133" s="17" t="n"/>
      <c r="I133" s="18">
        <f>IF(D133="","",_xlfn.WORKDAY.INTL(D133,TA_SVR,WEEKEND,HOL))</f>
        <v/>
      </c>
      <c r="J133" s="15">
        <f>IF(OR(I133="",H133&lt;&gt;""),"",IF(DATADATE&gt;I133,"OVERDUE",""))</f>
        <v/>
      </c>
      <c r="K133" s="15">
        <f>IF(OR(H133="",I133=""),"",IF(H133&lt;=I133,"On time","Late"))</f>
        <v/>
      </c>
      <c r="L133" s="16" t="n"/>
      <c r="M133" s="16" t="n"/>
    </row>
    <row r="134">
      <c r="A134" s="15">
        <f>IF(C134="","",PROJ&amp;"-SVR-"&amp;B134&amp;"-"&amp;TEXT(C134,"0000"))</f>
        <v/>
      </c>
      <c r="B134" s="16" t="n"/>
      <c r="C134" s="16" t="n"/>
      <c r="D134" s="17" t="n"/>
      <c r="E134" s="16" t="n"/>
      <c r="F134" s="16" t="n"/>
      <c r="G134" s="16" t="n"/>
      <c r="H134" s="17" t="n"/>
      <c r="I134" s="18">
        <f>IF(D134="","",_xlfn.WORKDAY.INTL(D134,TA_SVR,WEEKEND,HOL))</f>
        <v/>
      </c>
      <c r="J134" s="15">
        <f>IF(OR(I134="",H134&lt;&gt;""),"",IF(DATADATE&gt;I134,"OVERDUE",""))</f>
        <v/>
      </c>
      <c r="K134" s="15">
        <f>IF(OR(H134="",I134=""),"",IF(H134&lt;=I134,"On time","Late"))</f>
        <v/>
      </c>
      <c r="L134" s="16" t="n"/>
      <c r="M134" s="16" t="n"/>
    </row>
    <row r="135">
      <c r="A135" s="15">
        <f>IF(C135="","",PROJ&amp;"-SVR-"&amp;B135&amp;"-"&amp;TEXT(C135,"0000"))</f>
        <v/>
      </c>
      <c r="B135" s="16" t="n"/>
      <c r="C135" s="16" t="n"/>
      <c r="D135" s="17" t="n"/>
      <c r="E135" s="16" t="n"/>
      <c r="F135" s="16" t="n"/>
      <c r="G135" s="16" t="n"/>
      <c r="H135" s="17" t="n"/>
      <c r="I135" s="18">
        <f>IF(D135="","",_xlfn.WORKDAY.INTL(D135,TA_SVR,WEEKEND,HOL))</f>
        <v/>
      </c>
      <c r="J135" s="15">
        <f>IF(OR(I135="",H135&lt;&gt;""),"",IF(DATADATE&gt;I135,"OVERDUE",""))</f>
        <v/>
      </c>
      <c r="K135" s="15">
        <f>IF(OR(H135="",I135=""),"",IF(H135&lt;=I135,"On time","Late"))</f>
        <v/>
      </c>
      <c r="L135" s="16" t="n"/>
      <c r="M135" s="16" t="n"/>
    </row>
    <row r="136">
      <c r="A136" s="15">
        <f>IF(C136="","",PROJ&amp;"-SVR-"&amp;B136&amp;"-"&amp;TEXT(C136,"0000"))</f>
        <v/>
      </c>
      <c r="B136" s="16" t="n"/>
      <c r="C136" s="16" t="n"/>
      <c r="D136" s="17" t="n"/>
      <c r="E136" s="16" t="n"/>
      <c r="F136" s="16" t="n"/>
      <c r="G136" s="16" t="n"/>
      <c r="H136" s="17" t="n"/>
      <c r="I136" s="18">
        <f>IF(D136="","",_xlfn.WORKDAY.INTL(D136,TA_SVR,WEEKEND,HOL))</f>
        <v/>
      </c>
      <c r="J136" s="15">
        <f>IF(OR(I136="",H136&lt;&gt;""),"",IF(DATADATE&gt;I136,"OVERDUE",""))</f>
        <v/>
      </c>
      <c r="K136" s="15">
        <f>IF(OR(H136="",I136=""),"",IF(H136&lt;=I136,"On time","Late"))</f>
        <v/>
      </c>
      <c r="L136" s="16" t="n"/>
      <c r="M136" s="16" t="n"/>
    </row>
    <row r="137">
      <c r="A137" s="15">
        <f>IF(C137="","",PROJ&amp;"-SVR-"&amp;B137&amp;"-"&amp;TEXT(C137,"0000"))</f>
        <v/>
      </c>
      <c r="B137" s="16" t="n"/>
      <c r="C137" s="16" t="n"/>
      <c r="D137" s="17" t="n"/>
      <c r="E137" s="16" t="n"/>
      <c r="F137" s="16" t="n"/>
      <c r="G137" s="16" t="n"/>
      <c r="H137" s="17" t="n"/>
      <c r="I137" s="18">
        <f>IF(D137="","",_xlfn.WORKDAY.INTL(D137,TA_SVR,WEEKEND,HOL))</f>
        <v/>
      </c>
      <c r="J137" s="15">
        <f>IF(OR(I137="",H137&lt;&gt;""),"",IF(DATADATE&gt;I137,"OVERDUE",""))</f>
        <v/>
      </c>
      <c r="K137" s="15">
        <f>IF(OR(H137="",I137=""),"",IF(H137&lt;=I137,"On time","Late"))</f>
        <v/>
      </c>
      <c r="L137" s="16" t="n"/>
      <c r="M137" s="16" t="n"/>
    </row>
    <row r="138">
      <c r="A138" s="15">
        <f>IF(C138="","",PROJ&amp;"-SVR-"&amp;B138&amp;"-"&amp;TEXT(C138,"0000"))</f>
        <v/>
      </c>
      <c r="B138" s="16" t="n"/>
      <c r="C138" s="16" t="n"/>
      <c r="D138" s="17" t="n"/>
      <c r="E138" s="16" t="n"/>
      <c r="F138" s="16" t="n"/>
      <c r="G138" s="16" t="n"/>
      <c r="H138" s="17" t="n"/>
      <c r="I138" s="18">
        <f>IF(D138="","",_xlfn.WORKDAY.INTL(D138,TA_SVR,WEEKEND,HOL))</f>
        <v/>
      </c>
      <c r="J138" s="15">
        <f>IF(OR(I138="",H138&lt;&gt;""),"",IF(DATADATE&gt;I138,"OVERDUE",""))</f>
        <v/>
      </c>
      <c r="K138" s="15">
        <f>IF(OR(H138="",I138=""),"",IF(H138&lt;=I138,"On time","Late"))</f>
        <v/>
      </c>
      <c r="L138" s="16" t="n"/>
      <c r="M138" s="16" t="n"/>
    </row>
    <row r="139">
      <c r="A139" s="15">
        <f>IF(C139="","",PROJ&amp;"-SVR-"&amp;B139&amp;"-"&amp;TEXT(C139,"0000"))</f>
        <v/>
      </c>
      <c r="B139" s="16" t="n"/>
      <c r="C139" s="16" t="n"/>
      <c r="D139" s="17" t="n"/>
      <c r="E139" s="16" t="n"/>
      <c r="F139" s="16" t="n"/>
      <c r="G139" s="16" t="n"/>
      <c r="H139" s="17" t="n"/>
      <c r="I139" s="18">
        <f>IF(D139="","",_xlfn.WORKDAY.INTL(D139,TA_SVR,WEEKEND,HOL))</f>
        <v/>
      </c>
      <c r="J139" s="15">
        <f>IF(OR(I139="",H139&lt;&gt;""),"",IF(DATADATE&gt;I139,"OVERDUE",""))</f>
        <v/>
      </c>
      <c r="K139" s="15">
        <f>IF(OR(H139="",I139=""),"",IF(H139&lt;=I139,"On time","Late"))</f>
        <v/>
      </c>
      <c r="L139" s="16" t="n"/>
      <c r="M139" s="16" t="n"/>
    </row>
    <row r="140">
      <c r="A140" s="15">
        <f>IF(C140="","",PROJ&amp;"-SVR-"&amp;B140&amp;"-"&amp;TEXT(C140,"0000"))</f>
        <v/>
      </c>
      <c r="B140" s="16" t="n"/>
      <c r="C140" s="16" t="n"/>
      <c r="D140" s="17" t="n"/>
      <c r="E140" s="16" t="n"/>
      <c r="F140" s="16" t="n"/>
      <c r="G140" s="16" t="n"/>
      <c r="H140" s="17" t="n"/>
      <c r="I140" s="18">
        <f>IF(D140="","",_xlfn.WORKDAY.INTL(D140,TA_SVR,WEEKEND,HOL))</f>
        <v/>
      </c>
      <c r="J140" s="15">
        <f>IF(OR(I140="",H140&lt;&gt;""),"",IF(DATADATE&gt;I140,"OVERDUE",""))</f>
        <v/>
      </c>
      <c r="K140" s="15">
        <f>IF(OR(H140="",I140=""),"",IF(H140&lt;=I140,"On time","Late"))</f>
        <v/>
      </c>
      <c r="L140" s="16" t="n"/>
      <c r="M140" s="16" t="n"/>
    </row>
    <row r="141">
      <c r="A141" s="15">
        <f>IF(C141="","",PROJ&amp;"-SVR-"&amp;B141&amp;"-"&amp;TEXT(C141,"0000"))</f>
        <v/>
      </c>
      <c r="B141" s="16" t="n"/>
      <c r="C141" s="16" t="n"/>
      <c r="D141" s="17" t="n"/>
      <c r="E141" s="16" t="n"/>
      <c r="F141" s="16" t="n"/>
      <c r="G141" s="16" t="n"/>
      <c r="H141" s="17" t="n"/>
      <c r="I141" s="18">
        <f>IF(D141="","",_xlfn.WORKDAY.INTL(D141,TA_SVR,WEEKEND,HOL))</f>
        <v/>
      </c>
      <c r="J141" s="15">
        <f>IF(OR(I141="",H141&lt;&gt;""),"",IF(DATADATE&gt;I141,"OVERDUE",""))</f>
        <v/>
      </c>
      <c r="K141" s="15">
        <f>IF(OR(H141="",I141=""),"",IF(H141&lt;=I141,"On time","Late"))</f>
        <v/>
      </c>
      <c r="L141" s="16" t="n"/>
      <c r="M141" s="16" t="n"/>
    </row>
    <row r="142">
      <c r="A142" s="15">
        <f>IF(C142="","",PROJ&amp;"-SVR-"&amp;B142&amp;"-"&amp;TEXT(C142,"0000"))</f>
        <v/>
      </c>
      <c r="B142" s="16" t="n"/>
      <c r="C142" s="16" t="n"/>
      <c r="D142" s="17" t="n"/>
      <c r="E142" s="16" t="n"/>
      <c r="F142" s="16" t="n"/>
      <c r="G142" s="16" t="n"/>
      <c r="H142" s="17" t="n"/>
      <c r="I142" s="18">
        <f>IF(D142="","",_xlfn.WORKDAY.INTL(D142,TA_SVR,WEEKEND,HOL))</f>
        <v/>
      </c>
      <c r="J142" s="15">
        <f>IF(OR(I142="",H142&lt;&gt;""),"",IF(DATADATE&gt;I142,"OVERDUE",""))</f>
        <v/>
      </c>
      <c r="K142" s="15">
        <f>IF(OR(H142="",I142=""),"",IF(H142&lt;=I142,"On time","Late"))</f>
        <v/>
      </c>
      <c r="L142" s="16" t="n"/>
      <c r="M142" s="16" t="n"/>
    </row>
    <row r="143">
      <c r="A143" s="15">
        <f>IF(C143="","",PROJ&amp;"-SVR-"&amp;B143&amp;"-"&amp;TEXT(C143,"0000"))</f>
        <v/>
      </c>
      <c r="B143" s="16" t="n"/>
      <c r="C143" s="16" t="n"/>
      <c r="D143" s="17" t="n"/>
      <c r="E143" s="16" t="n"/>
      <c r="F143" s="16" t="n"/>
      <c r="G143" s="16" t="n"/>
      <c r="H143" s="17" t="n"/>
      <c r="I143" s="18">
        <f>IF(D143="","",_xlfn.WORKDAY.INTL(D143,TA_SVR,WEEKEND,HOL))</f>
        <v/>
      </c>
      <c r="J143" s="15">
        <f>IF(OR(I143="",H143&lt;&gt;""),"",IF(DATADATE&gt;I143,"OVERDUE",""))</f>
        <v/>
      </c>
      <c r="K143" s="15">
        <f>IF(OR(H143="",I143=""),"",IF(H143&lt;=I143,"On time","Late"))</f>
        <v/>
      </c>
      <c r="L143" s="16" t="n"/>
      <c r="M143" s="16" t="n"/>
    </row>
    <row r="144">
      <c r="A144" s="15">
        <f>IF(C144="","",PROJ&amp;"-SVR-"&amp;B144&amp;"-"&amp;TEXT(C144,"0000"))</f>
        <v/>
      </c>
      <c r="B144" s="16" t="n"/>
      <c r="C144" s="16" t="n"/>
      <c r="D144" s="17" t="n"/>
      <c r="E144" s="16" t="n"/>
      <c r="F144" s="16" t="n"/>
      <c r="G144" s="16" t="n"/>
      <c r="H144" s="17" t="n"/>
      <c r="I144" s="18">
        <f>IF(D144="","",_xlfn.WORKDAY.INTL(D144,TA_SVR,WEEKEND,HOL))</f>
        <v/>
      </c>
      <c r="J144" s="15">
        <f>IF(OR(I144="",H144&lt;&gt;""),"",IF(DATADATE&gt;I144,"OVERDUE",""))</f>
        <v/>
      </c>
      <c r="K144" s="15">
        <f>IF(OR(H144="",I144=""),"",IF(H144&lt;=I144,"On time","Late"))</f>
        <v/>
      </c>
      <c r="L144" s="16" t="n"/>
      <c r="M144" s="16" t="n"/>
    </row>
    <row r="145">
      <c r="A145" s="15">
        <f>IF(C145="","",PROJ&amp;"-SVR-"&amp;B145&amp;"-"&amp;TEXT(C145,"0000"))</f>
        <v/>
      </c>
      <c r="B145" s="16" t="n"/>
      <c r="C145" s="16" t="n"/>
      <c r="D145" s="17" t="n"/>
      <c r="E145" s="16" t="n"/>
      <c r="F145" s="16" t="n"/>
      <c r="G145" s="16" t="n"/>
      <c r="H145" s="17" t="n"/>
      <c r="I145" s="18">
        <f>IF(D145="","",_xlfn.WORKDAY.INTL(D145,TA_SVR,WEEKEND,HOL))</f>
        <v/>
      </c>
      <c r="J145" s="15">
        <f>IF(OR(I145="",H145&lt;&gt;""),"",IF(DATADATE&gt;I145,"OVERDUE",""))</f>
        <v/>
      </c>
      <c r="K145" s="15">
        <f>IF(OR(H145="",I145=""),"",IF(H145&lt;=I145,"On time","Late"))</f>
        <v/>
      </c>
      <c r="L145" s="16" t="n"/>
      <c r="M145" s="16" t="n"/>
    </row>
    <row r="146">
      <c r="A146" s="15">
        <f>IF(C146="","",PROJ&amp;"-SVR-"&amp;B146&amp;"-"&amp;TEXT(C146,"0000"))</f>
        <v/>
      </c>
      <c r="B146" s="16" t="n"/>
      <c r="C146" s="16" t="n"/>
      <c r="D146" s="17" t="n"/>
      <c r="E146" s="16" t="n"/>
      <c r="F146" s="16" t="n"/>
      <c r="G146" s="16" t="n"/>
      <c r="H146" s="17" t="n"/>
      <c r="I146" s="18">
        <f>IF(D146="","",_xlfn.WORKDAY.INTL(D146,TA_SVR,WEEKEND,HOL))</f>
        <v/>
      </c>
      <c r="J146" s="15">
        <f>IF(OR(I146="",H146&lt;&gt;""),"",IF(DATADATE&gt;I146,"OVERDUE",""))</f>
        <v/>
      </c>
      <c r="K146" s="15">
        <f>IF(OR(H146="",I146=""),"",IF(H146&lt;=I146,"On time","Late"))</f>
        <v/>
      </c>
      <c r="L146" s="16" t="n"/>
      <c r="M146" s="16" t="n"/>
    </row>
    <row r="147">
      <c r="A147" s="15">
        <f>IF(C147="","",PROJ&amp;"-SVR-"&amp;B147&amp;"-"&amp;TEXT(C147,"0000"))</f>
        <v/>
      </c>
      <c r="B147" s="16" t="n"/>
      <c r="C147" s="16" t="n"/>
      <c r="D147" s="17" t="n"/>
      <c r="E147" s="16" t="n"/>
      <c r="F147" s="16" t="n"/>
      <c r="G147" s="16" t="n"/>
      <c r="H147" s="17" t="n"/>
      <c r="I147" s="18">
        <f>IF(D147="","",_xlfn.WORKDAY.INTL(D147,TA_SVR,WEEKEND,HOL))</f>
        <v/>
      </c>
      <c r="J147" s="15">
        <f>IF(OR(I147="",H147&lt;&gt;""),"",IF(DATADATE&gt;I147,"OVERDUE",""))</f>
        <v/>
      </c>
      <c r="K147" s="15">
        <f>IF(OR(H147="",I147=""),"",IF(H147&lt;=I147,"On time","Late"))</f>
        <v/>
      </c>
      <c r="L147" s="16" t="n"/>
      <c r="M147" s="16" t="n"/>
    </row>
    <row r="148">
      <c r="A148" s="15">
        <f>IF(C148="","",PROJ&amp;"-SVR-"&amp;B148&amp;"-"&amp;TEXT(C148,"0000"))</f>
        <v/>
      </c>
      <c r="B148" s="16" t="n"/>
      <c r="C148" s="16" t="n"/>
      <c r="D148" s="17" t="n"/>
      <c r="E148" s="16" t="n"/>
      <c r="F148" s="16" t="n"/>
      <c r="G148" s="16" t="n"/>
      <c r="H148" s="17" t="n"/>
      <c r="I148" s="18">
        <f>IF(D148="","",_xlfn.WORKDAY.INTL(D148,TA_SVR,WEEKEND,HOL))</f>
        <v/>
      </c>
      <c r="J148" s="15">
        <f>IF(OR(I148="",H148&lt;&gt;""),"",IF(DATADATE&gt;I148,"OVERDUE",""))</f>
        <v/>
      </c>
      <c r="K148" s="15">
        <f>IF(OR(H148="",I148=""),"",IF(H148&lt;=I148,"On time","Late"))</f>
        <v/>
      </c>
      <c r="L148" s="16" t="n"/>
      <c r="M148" s="16" t="n"/>
    </row>
    <row r="149">
      <c r="A149" s="15">
        <f>IF(C149="","",PROJ&amp;"-SVR-"&amp;B149&amp;"-"&amp;TEXT(C149,"0000"))</f>
        <v/>
      </c>
      <c r="B149" s="16" t="n"/>
      <c r="C149" s="16" t="n"/>
      <c r="D149" s="17" t="n"/>
      <c r="E149" s="16" t="n"/>
      <c r="F149" s="16" t="n"/>
      <c r="G149" s="16" t="n"/>
      <c r="H149" s="17" t="n"/>
      <c r="I149" s="18">
        <f>IF(D149="","",_xlfn.WORKDAY.INTL(D149,TA_SVR,WEEKEND,HOL))</f>
        <v/>
      </c>
      <c r="J149" s="15">
        <f>IF(OR(I149="",H149&lt;&gt;""),"",IF(DATADATE&gt;I149,"OVERDUE",""))</f>
        <v/>
      </c>
      <c r="K149" s="15">
        <f>IF(OR(H149="",I149=""),"",IF(H149&lt;=I149,"On time","Late"))</f>
        <v/>
      </c>
      <c r="L149" s="16" t="n"/>
      <c r="M149" s="16" t="n"/>
    </row>
    <row r="150">
      <c r="A150" s="15">
        <f>IF(C150="","",PROJ&amp;"-SVR-"&amp;B150&amp;"-"&amp;TEXT(C150,"0000"))</f>
        <v/>
      </c>
      <c r="B150" s="16" t="n"/>
      <c r="C150" s="16" t="n"/>
      <c r="D150" s="17" t="n"/>
      <c r="E150" s="16" t="n"/>
      <c r="F150" s="16" t="n"/>
      <c r="G150" s="16" t="n"/>
      <c r="H150" s="17" t="n"/>
      <c r="I150" s="18">
        <f>IF(D150="","",_xlfn.WORKDAY.INTL(D150,TA_SVR,WEEKEND,HOL))</f>
        <v/>
      </c>
      <c r="J150" s="15">
        <f>IF(OR(I150="",H150&lt;&gt;""),"",IF(DATADATE&gt;I150,"OVERDUE",""))</f>
        <v/>
      </c>
      <c r="K150" s="15">
        <f>IF(OR(H150="",I150=""),"",IF(H150&lt;=I150,"On time","Late"))</f>
        <v/>
      </c>
      <c r="L150" s="16" t="n"/>
      <c r="M150" s="16" t="n"/>
    </row>
    <row r="151">
      <c r="A151" s="15">
        <f>IF(C151="","",PROJ&amp;"-SVR-"&amp;B151&amp;"-"&amp;TEXT(C151,"0000"))</f>
        <v/>
      </c>
      <c r="B151" s="16" t="n"/>
      <c r="C151" s="16" t="n"/>
      <c r="D151" s="17" t="n"/>
      <c r="E151" s="16" t="n"/>
      <c r="F151" s="16" t="n"/>
      <c r="G151" s="16" t="n"/>
      <c r="H151" s="17" t="n"/>
      <c r="I151" s="18">
        <f>IF(D151="","",_xlfn.WORKDAY.INTL(D151,TA_SVR,WEEKEND,HOL))</f>
        <v/>
      </c>
      <c r="J151" s="15">
        <f>IF(OR(I151="",H151&lt;&gt;""),"",IF(DATADATE&gt;I151,"OVERDUE",""))</f>
        <v/>
      </c>
      <c r="K151" s="15">
        <f>IF(OR(H151="",I151=""),"",IF(H151&lt;=I151,"On time","Late"))</f>
        <v/>
      </c>
      <c r="L151" s="16" t="n"/>
      <c r="M151" s="16" t="n"/>
    </row>
    <row r="152">
      <c r="A152" s="15">
        <f>IF(C152="","",PROJ&amp;"-SVR-"&amp;B152&amp;"-"&amp;TEXT(C152,"0000"))</f>
        <v/>
      </c>
      <c r="B152" s="16" t="n"/>
      <c r="C152" s="16" t="n"/>
      <c r="D152" s="17" t="n"/>
      <c r="E152" s="16" t="n"/>
      <c r="F152" s="16" t="n"/>
      <c r="G152" s="16" t="n"/>
      <c r="H152" s="17" t="n"/>
      <c r="I152" s="18">
        <f>IF(D152="","",_xlfn.WORKDAY.INTL(D152,TA_SVR,WEEKEND,HOL))</f>
        <v/>
      </c>
      <c r="J152" s="15">
        <f>IF(OR(I152="",H152&lt;&gt;""),"",IF(DATADATE&gt;I152,"OVERDUE",""))</f>
        <v/>
      </c>
      <c r="K152" s="15">
        <f>IF(OR(H152="",I152=""),"",IF(H152&lt;=I152,"On time","Late"))</f>
        <v/>
      </c>
      <c r="L152" s="16" t="n"/>
      <c r="M152" s="16" t="n"/>
    </row>
    <row r="153">
      <c r="A153" s="15">
        <f>IF(C153="","",PROJ&amp;"-SVR-"&amp;B153&amp;"-"&amp;TEXT(C153,"0000"))</f>
        <v/>
      </c>
      <c r="B153" s="16" t="n"/>
      <c r="C153" s="16" t="n"/>
      <c r="D153" s="17" t="n"/>
      <c r="E153" s="16" t="n"/>
      <c r="F153" s="16" t="n"/>
      <c r="G153" s="16" t="n"/>
      <c r="H153" s="17" t="n"/>
      <c r="I153" s="18">
        <f>IF(D153="","",_xlfn.WORKDAY.INTL(D153,TA_SVR,WEEKEND,HOL))</f>
        <v/>
      </c>
      <c r="J153" s="15">
        <f>IF(OR(I153="",H153&lt;&gt;""),"",IF(DATADATE&gt;I153,"OVERDUE",""))</f>
        <v/>
      </c>
      <c r="K153" s="15">
        <f>IF(OR(H153="",I153=""),"",IF(H153&lt;=I153,"On time","Late"))</f>
        <v/>
      </c>
      <c r="L153" s="16" t="n"/>
      <c r="M153" s="16" t="n"/>
    </row>
    <row r="154">
      <c r="A154" s="15">
        <f>IF(C154="","",PROJ&amp;"-SVR-"&amp;B154&amp;"-"&amp;TEXT(C154,"0000"))</f>
        <v/>
      </c>
      <c r="B154" s="16" t="n"/>
      <c r="C154" s="16" t="n"/>
      <c r="D154" s="17" t="n"/>
      <c r="E154" s="16" t="n"/>
      <c r="F154" s="16" t="n"/>
      <c r="G154" s="16" t="n"/>
      <c r="H154" s="17" t="n"/>
      <c r="I154" s="18">
        <f>IF(D154="","",_xlfn.WORKDAY.INTL(D154,TA_SVR,WEEKEND,HOL))</f>
        <v/>
      </c>
      <c r="J154" s="15">
        <f>IF(OR(I154="",H154&lt;&gt;""),"",IF(DATADATE&gt;I154,"OVERDUE",""))</f>
        <v/>
      </c>
      <c r="K154" s="15">
        <f>IF(OR(H154="",I154=""),"",IF(H154&lt;=I154,"On time","Late"))</f>
        <v/>
      </c>
      <c r="L154" s="16" t="n"/>
      <c r="M154" s="16" t="n"/>
    </row>
    <row r="155">
      <c r="A155" s="15">
        <f>IF(C155="","",PROJ&amp;"-SVR-"&amp;B155&amp;"-"&amp;TEXT(C155,"0000"))</f>
        <v/>
      </c>
      <c r="B155" s="16" t="n"/>
      <c r="C155" s="16" t="n"/>
      <c r="D155" s="17" t="n"/>
      <c r="E155" s="16" t="n"/>
      <c r="F155" s="16" t="n"/>
      <c r="G155" s="16" t="n"/>
      <c r="H155" s="17" t="n"/>
      <c r="I155" s="18">
        <f>IF(D155="","",_xlfn.WORKDAY.INTL(D155,TA_SVR,WEEKEND,HOL))</f>
        <v/>
      </c>
      <c r="J155" s="15">
        <f>IF(OR(I155="",H155&lt;&gt;""),"",IF(DATADATE&gt;I155,"OVERDUE",""))</f>
        <v/>
      </c>
      <c r="K155" s="15">
        <f>IF(OR(H155="",I155=""),"",IF(H155&lt;=I155,"On time","Late"))</f>
        <v/>
      </c>
      <c r="L155" s="16" t="n"/>
      <c r="M155" s="16" t="n"/>
    </row>
    <row r="156">
      <c r="A156" s="15">
        <f>IF(C156="","",PROJ&amp;"-SVR-"&amp;B156&amp;"-"&amp;TEXT(C156,"0000"))</f>
        <v/>
      </c>
      <c r="B156" s="16" t="n"/>
      <c r="C156" s="16" t="n"/>
      <c r="D156" s="17" t="n"/>
      <c r="E156" s="16" t="n"/>
      <c r="F156" s="16" t="n"/>
      <c r="G156" s="16" t="n"/>
      <c r="H156" s="17" t="n"/>
      <c r="I156" s="18">
        <f>IF(D156="","",_xlfn.WORKDAY.INTL(D156,TA_SVR,WEEKEND,HOL))</f>
        <v/>
      </c>
      <c r="J156" s="15">
        <f>IF(OR(I156="",H156&lt;&gt;""),"",IF(DATADATE&gt;I156,"OVERDUE",""))</f>
        <v/>
      </c>
      <c r="K156" s="15">
        <f>IF(OR(H156="",I156=""),"",IF(H156&lt;=I156,"On time","Late"))</f>
        <v/>
      </c>
      <c r="L156" s="16" t="n"/>
      <c r="M156" s="16" t="n"/>
    </row>
    <row r="157">
      <c r="A157" s="15">
        <f>IF(C157="","",PROJ&amp;"-SVR-"&amp;B157&amp;"-"&amp;TEXT(C157,"0000"))</f>
        <v/>
      </c>
      <c r="B157" s="16" t="n"/>
      <c r="C157" s="16" t="n"/>
      <c r="D157" s="17" t="n"/>
      <c r="E157" s="16" t="n"/>
      <c r="F157" s="16" t="n"/>
      <c r="G157" s="16" t="n"/>
      <c r="H157" s="17" t="n"/>
      <c r="I157" s="18">
        <f>IF(D157="","",_xlfn.WORKDAY.INTL(D157,TA_SVR,WEEKEND,HOL))</f>
        <v/>
      </c>
      <c r="J157" s="15">
        <f>IF(OR(I157="",H157&lt;&gt;""),"",IF(DATADATE&gt;I157,"OVERDUE",""))</f>
        <v/>
      </c>
      <c r="K157" s="15">
        <f>IF(OR(H157="",I157=""),"",IF(H157&lt;=I157,"On time","Late"))</f>
        <v/>
      </c>
      <c r="L157" s="16" t="n"/>
      <c r="M157" s="16" t="n"/>
    </row>
    <row r="158">
      <c r="A158" s="15">
        <f>IF(C158="","",PROJ&amp;"-SVR-"&amp;B158&amp;"-"&amp;TEXT(C158,"0000"))</f>
        <v/>
      </c>
      <c r="B158" s="16" t="n"/>
      <c r="C158" s="16" t="n"/>
      <c r="D158" s="17" t="n"/>
      <c r="E158" s="16" t="n"/>
      <c r="F158" s="16" t="n"/>
      <c r="G158" s="16" t="n"/>
      <c r="H158" s="17" t="n"/>
      <c r="I158" s="18">
        <f>IF(D158="","",_xlfn.WORKDAY.INTL(D158,TA_SVR,WEEKEND,HOL))</f>
        <v/>
      </c>
      <c r="J158" s="15">
        <f>IF(OR(I158="",H158&lt;&gt;""),"",IF(DATADATE&gt;I158,"OVERDUE",""))</f>
        <v/>
      </c>
      <c r="K158" s="15">
        <f>IF(OR(H158="",I158=""),"",IF(H158&lt;=I158,"On time","Late"))</f>
        <v/>
      </c>
      <c r="L158" s="16" t="n"/>
      <c r="M158" s="16" t="n"/>
    </row>
    <row r="159">
      <c r="A159" s="15">
        <f>IF(C159="","",PROJ&amp;"-SVR-"&amp;B159&amp;"-"&amp;TEXT(C159,"0000"))</f>
        <v/>
      </c>
      <c r="B159" s="16" t="n"/>
      <c r="C159" s="16" t="n"/>
      <c r="D159" s="17" t="n"/>
      <c r="E159" s="16" t="n"/>
      <c r="F159" s="16" t="n"/>
      <c r="G159" s="16" t="n"/>
      <c r="H159" s="17" t="n"/>
      <c r="I159" s="18">
        <f>IF(D159="","",_xlfn.WORKDAY.INTL(D159,TA_SVR,WEEKEND,HOL))</f>
        <v/>
      </c>
      <c r="J159" s="15">
        <f>IF(OR(I159="",H159&lt;&gt;""),"",IF(DATADATE&gt;I159,"OVERDUE",""))</f>
        <v/>
      </c>
      <c r="K159" s="15">
        <f>IF(OR(H159="",I159=""),"",IF(H159&lt;=I159,"On time","Late"))</f>
        <v/>
      </c>
      <c r="L159" s="16" t="n"/>
      <c r="M159" s="16" t="n"/>
    </row>
    <row r="160">
      <c r="A160" s="15">
        <f>IF(C160="","",PROJ&amp;"-SVR-"&amp;B160&amp;"-"&amp;TEXT(C160,"0000"))</f>
        <v/>
      </c>
      <c r="B160" s="16" t="n"/>
      <c r="C160" s="16" t="n"/>
      <c r="D160" s="17" t="n"/>
      <c r="E160" s="16" t="n"/>
      <c r="F160" s="16" t="n"/>
      <c r="G160" s="16" t="n"/>
      <c r="H160" s="17" t="n"/>
      <c r="I160" s="18">
        <f>IF(D160="","",_xlfn.WORKDAY.INTL(D160,TA_SVR,WEEKEND,HOL))</f>
        <v/>
      </c>
      <c r="J160" s="15">
        <f>IF(OR(I160="",H160&lt;&gt;""),"",IF(DATADATE&gt;I160,"OVERDUE",""))</f>
        <v/>
      </c>
      <c r="K160" s="15">
        <f>IF(OR(H160="",I160=""),"",IF(H160&lt;=I160,"On time","Late"))</f>
        <v/>
      </c>
      <c r="L160" s="16" t="n"/>
      <c r="M160" s="16" t="n"/>
    </row>
    <row r="161">
      <c r="A161" s="15">
        <f>IF(C161="","",PROJ&amp;"-SVR-"&amp;B161&amp;"-"&amp;TEXT(C161,"0000"))</f>
        <v/>
      </c>
      <c r="B161" s="16" t="n"/>
      <c r="C161" s="16" t="n"/>
      <c r="D161" s="17" t="n"/>
      <c r="E161" s="16" t="n"/>
      <c r="F161" s="16" t="n"/>
      <c r="G161" s="16" t="n"/>
      <c r="H161" s="17" t="n"/>
      <c r="I161" s="18">
        <f>IF(D161="","",_xlfn.WORKDAY.INTL(D161,TA_SVR,WEEKEND,HOL))</f>
        <v/>
      </c>
      <c r="J161" s="15">
        <f>IF(OR(I161="",H161&lt;&gt;""),"",IF(DATADATE&gt;I161,"OVERDUE",""))</f>
        <v/>
      </c>
      <c r="K161" s="15">
        <f>IF(OR(H161="",I161=""),"",IF(H161&lt;=I161,"On time","Late"))</f>
        <v/>
      </c>
      <c r="L161" s="16" t="n"/>
      <c r="M161" s="16" t="n"/>
    </row>
    <row r="162">
      <c r="A162" s="15">
        <f>IF(C162="","",PROJ&amp;"-SVR-"&amp;B162&amp;"-"&amp;TEXT(C162,"0000"))</f>
        <v/>
      </c>
      <c r="B162" s="16" t="n"/>
      <c r="C162" s="16" t="n"/>
      <c r="D162" s="17" t="n"/>
      <c r="E162" s="16" t="n"/>
      <c r="F162" s="16" t="n"/>
      <c r="G162" s="16" t="n"/>
      <c r="H162" s="17" t="n"/>
      <c r="I162" s="18">
        <f>IF(D162="","",_xlfn.WORKDAY.INTL(D162,TA_SVR,WEEKEND,HOL))</f>
        <v/>
      </c>
      <c r="J162" s="15">
        <f>IF(OR(I162="",H162&lt;&gt;""),"",IF(DATADATE&gt;I162,"OVERDUE",""))</f>
        <v/>
      </c>
      <c r="K162" s="15">
        <f>IF(OR(H162="",I162=""),"",IF(H162&lt;=I162,"On time","Late"))</f>
        <v/>
      </c>
      <c r="L162" s="16" t="n"/>
      <c r="M162" s="16" t="n"/>
    </row>
    <row r="163">
      <c r="A163" s="15">
        <f>IF(C163="","",PROJ&amp;"-SVR-"&amp;B163&amp;"-"&amp;TEXT(C163,"0000"))</f>
        <v/>
      </c>
      <c r="B163" s="16" t="n"/>
      <c r="C163" s="16" t="n"/>
      <c r="D163" s="17" t="n"/>
      <c r="E163" s="16" t="n"/>
      <c r="F163" s="16" t="n"/>
      <c r="G163" s="16" t="n"/>
      <c r="H163" s="17" t="n"/>
      <c r="I163" s="18">
        <f>IF(D163="","",_xlfn.WORKDAY.INTL(D163,TA_SVR,WEEKEND,HOL))</f>
        <v/>
      </c>
      <c r="J163" s="15">
        <f>IF(OR(I163="",H163&lt;&gt;""),"",IF(DATADATE&gt;I163,"OVERDUE",""))</f>
        <v/>
      </c>
      <c r="K163" s="15">
        <f>IF(OR(H163="",I163=""),"",IF(H163&lt;=I163,"On time","Late"))</f>
        <v/>
      </c>
      <c r="L163" s="16" t="n"/>
      <c r="M163" s="16" t="n"/>
    </row>
    <row r="164">
      <c r="A164" s="15">
        <f>IF(C164="","",PROJ&amp;"-SVR-"&amp;B164&amp;"-"&amp;TEXT(C164,"0000"))</f>
        <v/>
      </c>
      <c r="B164" s="16" t="n"/>
      <c r="C164" s="16" t="n"/>
      <c r="D164" s="17" t="n"/>
      <c r="E164" s="16" t="n"/>
      <c r="F164" s="16" t="n"/>
      <c r="G164" s="16" t="n"/>
      <c r="H164" s="17" t="n"/>
      <c r="I164" s="18">
        <f>IF(D164="","",_xlfn.WORKDAY.INTL(D164,TA_SVR,WEEKEND,HOL))</f>
        <v/>
      </c>
      <c r="J164" s="15">
        <f>IF(OR(I164="",H164&lt;&gt;""),"",IF(DATADATE&gt;I164,"OVERDUE",""))</f>
        <v/>
      </c>
      <c r="K164" s="15">
        <f>IF(OR(H164="",I164=""),"",IF(H164&lt;=I164,"On time","Late"))</f>
        <v/>
      </c>
      <c r="L164" s="16" t="n"/>
      <c r="M164" s="16" t="n"/>
    </row>
    <row r="165">
      <c r="A165" s="15">
        <f>IF(C165="","",PROJ&amp;"-SVR-"&amp;B165&amp;"-"&amp;TEXT(C165,"0000"))</f>
        <v/>
      </c>
      <c r="B165" s="16" t="n"/>
      <c r="C165" s="16" t="n"/>
      <c r="D165" s="17" t="n"/>
      <c r="E165" s="16" t="n"/>
      <c r="F165" s="16" t="n"/>
      <c r="G165" s="16" t="n"/>
      <c r="H165" s="17" t="n"/>
      <c r="I165" s="18">
        <f>IF(D165="","",_xlfn.WORKDAY.INTL(D165,TA_SVR,WEEKEND,HOL))</f>
        <v/>
      </c>
      <c r="J165" s="15">
        <f>IF(OR(I165="",H165&lt;&gt;""),"",IF(DATADATE&gt;I165,"OVERDUE",""))</f>
        <v/>
      </c>
      <c r="K165" s="15">
        <f>IF(OR(H165="",I165=""),"",IF(H165&lt;=I165,"On time","Late"))</f>
        <v/>
      </c>
      <c r="L165" s="16" t="n"/>
      <c r="M165" s="16" t="n"/>
    </row>
    <row r="166">
      <c r="A166" s="15">
        <f>IF(C166="","",PROJ&amp;"-SVR-"&amp;B166&amp;"-"&amp;TEXT(C166,"0000"))</f>
        <v/>
      </c>
      <c r="B166" s="16" t="n"/>
      <c r="C166" s="16" t="n"/>
      <c r="D166" s="17" t="n"/>
      <c r="E166" s="16" t="n"/>
      <c r="F166" s="16" t="n"/>
      <c r="G166" s="16" t="n"/>
      <c r="H166" s="17" t="n"/>
      <c r="I166" s="18">
        <f>IF(D166="","",_xlfn.WORKDAY.INTL(D166,TA_SVR,WEEKEND,HOL))</f>
        <v/>
      </c>
      <c r="J166" s="15">
        <f>IF(OR(I166="",H166&lt;&gt;""),"",IF(DATADATE&gt;I166,"OVERDUE",""))</f>
        <v/>
      </c>
      <c r="K166" s="15">
        <f>IF(OR(H166="",I166=""),"",IF(H166&lt;=I166,"On time","Late"))</f>
        <v/>
      </c>
      <c r="L166" s="16" t="n"/>
      <c r="M166" s="16" t="n"/>
    </row>
    <row r="167">
      <c r="A167" s="15">
        <f>IF(C167="","",PROJ&amp;"-SVR-"&amp;B167&amp;"-"&amp;TEXT(C167,"0000"))</f>
        <v/>
      </c>
      <c r="B167" s="16" t="n"/>
      <c r="C167" s="16" t="n"/>
      <c r="D167" s="17" t="n"/>
      <c r="E167" s="16" t="n"/>
      <c r="F167" s="16" t="n"/>
      <c r="G167" s="16" t="n"/>
      <c r="H167" s="17" t="n"/>
      <c r="I167" s="18">
        <f>IF(D167="","",_xlfn.WORKDAY.INTL(D167,TA_SVR,WEEKEND,HOL))</f>
        <v/>
      </c>
      <c r="J167" s="15">
        <f>IF(OR(I167="",H167&lt;&gt;""),"",IF(DATADATE&gt;I167,"OVERDUE",""))</f>
        <v/>
      </c>
      <c r="K167" s="15">
        <f>IF(OR(H167="",I167=""),"",IF(H167&lt;=I167,"On time","Late"))</f>
        <v/>
      </c>
      <c r="L167" s="16" t="n"/>
      <c r="M167" s="16" t="n"/>
    </row>
    <row r="168">
      <c r="A168" s="15">
        <f>IF(C168="","",PROJ&amp;"-SVR-"&amp;B168&amp;"-"&amp;TEXT(C168,"0000"))</f>
        <v/>
      </c>
      <c r="B168" s="16" t="n"/>
      <c r="C168" s="16" t="n"/>
      <c r="D168" s="17" t="n"/>
      <c r="E168" s="16" t="n"/>
      <c r="F168" s="16" t="n"/>
      <c r="G168" s="16" t="n"/>
      <c r="H168" s="17" t="n"/>
      <c r="I168" s="18">
        <f>IF(D168="","",_xlfn.WORKDAY.INTL(D168,TA_SVR,WEEKEND,HOL))</f>
        <v/>
      </c>
      <c r="J168" s="15">
        <f>IF(OR(I168="",H168&lt;&gt;""),"",IF(DATADATE&gt;I168,"OVERDUE",""))</f>
        <v/>
      </c>
      <c r="K168" s="15">
        <f>IF(OR(H168="",I168=""),"",IF(H168&lt;=I168,"On time","Late"))</f>
        <v/>
      </c>
      <c r="L168" s="16" t="n"/>
      <c r="M168" s="16" t="n"/>
    </row>
    <row r="169">
      <c r="A169" s="15">
        <f>IF(C169="","",PROJ&amp;"-SVR-"&amp;B169&amp;"-"&amp;TEXT(C169,"0000"))</f>
        <v/>
      </c>
      <c r="B169" s="16" t="n"/>
      <c r="C169" s="16" t="n"/>
      <c r="D169" s="17" t="n"/>
      <c r="E169" s="16" t="n"/>
      <c r="F169" s="16" t="n"/>
      <c r="G169" s="16" t="n"/>
      <c r="H169" s="17" t="n"/>
      <c r="I169" s="18">
        <f>IF(D169="","",_xlfn.WORKDAY.INTL(D169,TA_SVR,WEEKEND,HOL))</f>
        <v/>
      </c>
      <c r="J169" s="15">
        <f>IF(OR(I169="",H169&lt;&gt;""),"",IF(DATADATE&gt;I169,"OVERDUE",""))</f>
        <v/>
      </c>
      <c r="K169" s="15">
        <f>IF(OR(H169="",I169=""),"",IF(H169&lt;=I169,"On time","Late"))</f>
        <v/>
      </c>
      <c r="L169" s="16" t="n"/>
      <c r="M169" s="16" t="n"/>
    </row>
    <row r="170">
      <c r="A170" s="15">
        <f>IF(C170="","",PROJ&amp;"-SVR-"&amp;B170&amp;"-"&amp;TEXT(C170,"0000"))</f>
        <v/>
      </c>
      <c r="B170" s="16" t="n"/>
      <c r="C170" s="16" t="n"/>
      <c r="D170" s="17" t="n"/>
      <c r="E170" s="16" t="n"/>
      <c r="F170" s="16" t="n"/>
      <c r="G170" s="16" t="n"/>
      <c r="H170" s="17" t="n"/>
      <c r="I170" s="18">
        <f>IF(D170="","",_xlfn.WORKDAY.INTL(D170,TA_SVR,WEEKEND,HOL))</f>
        <v/>
      </c>
      <c r="J170" s="15">
        <f>IF(OR(I170="",H170&lt;&gt;""),"",IF(DATADATE&gt;I170,"OVERDUE",""))</f>
        <v/>
      </c>
      <c r="K170" s="15">
        <f>IF(OR(H170="",I170=""),"",IF(H170&lt;=I170,"On time","Late"))</f>
        <v/>
      </c>
      <c r="L170" s="16" t="n"/>
      <c r="M170" s="16" t="n"/>
    </row>
    <row r="171">
      <c r="A171" s="15">
        <f>IF(C171="","",PROJ&amp;"-SVR-"&amp;B171&amp;"-"&amp;TEXT(C171,"0000"))</f>
        <v/>
      </c>
      <c r="B171" s="16" t="n"/>
      <c r="C171" s="16" t="n"/>
      <c r="D171" s="17" t="n"/>
      <c r="E171" s="16" t="n"/>
      <c r="F171" s="16" t="n"/>
      <c r="G171" s="16" t="n"/>
      <c r="H171" s="17" t="n"/>
      <c r="I171" s="18">
        <f>IF(D171="","",_xlfn.WORKDAY.INTL(D171,TA_SVR,WEEKEND,HOL))</f>
        <v/>
      </c>
      <c r="J171" s="15">
        <f>IF(OR(I171="",H171&lt;&gt;""),"",IF(DATADATE&gt;I171,"OVERDUE",""))</f>
        <v/>
      </c>
      <c r="K171" s="15">
        <f>IF(OR(H171="",I171=""),"",IF(H171&lt;=I171,"On time","Late"))</f>
        <v/>
      </c>
      <c r="L171" s="16" t="n"/>
      <c r="M171" s="16" t="n"/>
    </row>
    <row r="172">
      <c r="A172" s="15">
        <f>IF(C172="","",PROJ&amp;"-SVR-"&amp;B172&amp;"-"&amp;TEXT(C172,"0000"))</f>
        <v/>
      </c>
      <c r="B172" s="16" t="n"/>
      <c r="C172" s="16" t="n"/>
      <c r="D172" s="17" t="n"/>
      <c r="E172" s="16" t="n"/>
      <c r="F172" s="16" t="n"/>
      <c r="G172" s="16" t="n"/>
      <c r="H172" s="17" t="n"/>
      <c r="I172" s="18">
        <f>IF(D172="","",_xlfn.WORKDAY.INTL(D172,TA_SVR,WEEKEND,HOL))</f>
        <v/>
      </c>
      <c r="J172" s="15">
        <f>IF(OR(I172="",H172&lt;&gt;""),"",IF(DATADATE&gt;I172,"OVERDUE",""))</f>
        <v/>
      </c>
      <c r="K172" s="15">
        <f>IF(OR(H172="",I172=""),"",IF(H172&lt;=I172,"On time","Late"))</f>
        <v/>
      </c>
      <c r="L172" s="16" t="n"/>
      <c r="M172" s="16" t="n"/>
    </row>
    <row r="173">
      <c r="A173" s="15">
        <f>IF(C173="","",PROJ&amp;"-SVR-"&amp;B173&amp;"-"&amp;TEXT(C173,"0000"))</f>
        <v/>
      </c>
      <c r="B173" s="16" t="n"/>
      <c r="C173" s="16" t="n"/>
      <c r="D173" s="17" t="n"/>
      <c r="E173" s="16" t="n"/>
      <c r="F173" s="16" t="n"/>
      <c r="G173" s="16" t="n"/>
      <c r="H173" s="17" t="n"/>
      <c r="I173" s="18">
        <f>IF(D173="","",_xlfn.WORKDAY.INTL(D173,TA_SVR,WEEKEND,HOL))</f>
        <v/>
      </c>
      <c r="J173" s="15">
        <f>IF(OR(I173="",H173&lt;&gt;""),"",IF(DATADATE&gt;I173,"OVERDUE",""))</f>
        <v/>
      </c>
      <c r="K173" s="15">
        <f>IF(OR(H173="",I173=""),"",IF(H173&lt;=I173,"On time","Late"))</f>
        <v/>
      </c>
      <c r="L173" s="16" t="n"/>
      <c r="M173" s="16" t="n"/>
    </row>
    <row r="174">
      <c r="A174" s="15">
        <f>IF(C174="","",PROJ&amp;"-SVR-"&amp;B174&amp;"-"&amp;TEXT(C174,"0000"))</f>
        <v/>
      </c>
      <c r="B174" s="16" t="n"/>
      <c r="C174" s="16" t="n"/>
      <c r="D174" s="17" t="n"/>
      <c r="E174" s="16" t="n"/>
      <c r="F174" s="16" t="n"/>
      <c r="G174" s="16" t="n"/>
      <c r="H174" s="17" t="n"/>
      <c r="I174" s="18">
        <f>IF(D174="","",_xlfn.WORKDAY.INTL(D174,TA_SVR,WEEKEND,HOL))</f>
        <v/>
      </c>
      <c r="J174" s="15">
        <f>IF(OR(I174="",H174&lt;&gt;""),"",IF(DATADATE&gt;I174,"OVERDUE",""))</f>
        <v/>
      </c>
      <c r="K174" s="15">
        <f>IF(OR(H174="",I174=""),"",IF(H174&lt;=I174,"On time","Late"))</f>
        <v/>
      </c>
      <c r="L174" s="16" t="n"/>
      <c r="M174" s="16" t="n"/>
    </row>
    <row r="175">
      <c r="A175" s="15">
        <f>IF(C175="","",PROJ&amp;"-SVR-"&amp;B175&amp;"-"&amp;TEXT(C175,"0000"))</f>
        <v/>
      </c>
      <c r="B175" s="16" t="n"/>
      <c r="C175" s="16" t="n"/>
      <c r="D175" s="17" t="n"/>
      <c r="E175" s="16" t="n"/>
      <c r="F175" s="16" t="n"/>
      <c r="G175" s="16" t="n"/>
      <c r="H175" s="17" t="n"/>
      <c r="I175" s="18">
        <f>IF(D175="","",_xlfn.WORKDAY.INTL(D175,TA_SVR,WEEKEND,HOL))</f>
        <v/>
      </c>
      <c r="J175" s="15">
        <f>IF(OR(I175="",H175&lt;&gt;""),"",IF(DATADATE&gt;I175,"OVERDUE",""))</f>
        <v/>
      </c>
      <c r="K175" s="15">
        <f>IF(OR(H175="",I175=""),"",IF(H175&lt;=I175,"On time","Late"))</f>
        <v/>
      </c>
      <c r="L175" s="16" t="n"/>
      <c r="M175" s="16" t="n"/>
    </row>
    <row r="176">
      <c r="A176" s="15">
        <f>IF(C176="","",PROJ&amp;"-SVR-"&amp;B176&amp;"-"&amp;TEXT(C176,"0000"))</f>
        <v/>
      </c>
      <c r="B176" s="16" t="n"/>
      <c r="C176" s="16" t="n"/>
      <c r="D176" s="17" t="n"/>
      <c r="E176" s="16" t="n"/>
      <c r="F176" s="16" t="n"/>
      <c r="G176" s="16" t="n"/>
      <c r="H176" s="17" t="n"/>
      <c r="I176" s="18">
        <f>IF(D176="","",_xlfn.WORKDAY.INTL(D176,TA_SVR,WEEKEND,HOL))</f>
        <v/>
      </c>
      <c r="J176" s="15">
        <f>IF(OR(I176="",H176&lt;&gt;""),"",IF(DATADATE&gt;I176,"OVERDUE",""))</f>
        <v/>
      </c>
      <c r="K176" s="15">
        <f>IF(OR(H176="",I176=""),"",IF(H176&lt;=I176,"On time","Late"))</f>
        <v/>
      </c>
      <c r="L176" s="16" t="n"/>
      <c r="M176" s="16" t="n"/>
    </row>
    <row r="177">
      <c r="A177" s="15">
        <f>IF(C177="","",PROJ&amp;"-SVR-"&amp;B177&amp;"-"&amp;TEXT(C177,"0000"))</f>
        <v/>
      </c>
      <c r="B177" s="16" t="n"/>
      <c r="C177" s="16" t="n"/>
      <c r="D177" s="17" t="n"/>
      <c r="E177" s="16" t="n"/>
      <c r="F177" s="16" t="n"/>
      <c r="G177" s="16" t="n"/>
      <c r="H177" s="17" t="n"/>
      <c r="I177" s="18">
        <f>IF(D177="","",_xlfn.WORKDAY.INTL(D177,TA_SVR,WEEKEND,HOL))</f>
        <v/>
      </c>
      <c r="J177" s="15">
        <f>IF(OR(I177="",H177&lt;&gt;""),"",IF(DATADATE&gt;I177,"OVERDUE",""))</f>
        <v/>
      </c>
      <c r="K177" s="15">
        <f>IF(OR(H177="",I177=""),"",IF(H177&lt;=I177,"On time","Late"))</f>
        <v/>
      </c>
      <c r="L177" s="16" t="n"/>
      <c r="M177" s="16" t="n"/>
    </row>
    <row r="178">
      <c r="A178" s="15">
        <f>IF(C178="","",PROJ&amp;"-SVR-"&amp;B178&amp;"-"&amp;TEXT(C178,"0000"))</f>
        <v/>
      </c>
      <c r="B178" s="16" t="n"/>
      <c r="C178" s="16" t="n"/>
      <c r="D178" s="17" t="n"/>
      <c r="E178" s="16" t="n"/>
      <c r="F178" s="16" t="n"/>
      <c r="G178" s="16" t="n"/>
      <c r="H178" s="17" t="n"/>
      <c r="I178" s="18">
        <f>IF(D178="","",_xlfn.WORKDAY.INTL(D178,TA_SVR,WEEKEND,HOL))</f>
        <v/>
      </c>
      <c r="J178" s="15">
        <f>IF(OR(I178="",H178&lt;&gt;""),"",IF(DATADATE&gt;I178,"OVERDUE",""))</f>
        <v/>
      </c>
      <c r="K178" s="15">
        <f>IF(OR(H178="",I178=""),"",IF(H178&lt;=I178,"On time","Late"))</f>
        <v/>
      </c>
      <c r="L178" s="16" t="n"/>
      <c r="M178" s="16" t="n"/>
    </row>
    <row r="179">
      <c r="A179" s="15">
        <f>IF(C179="","",PROJ&amp;"-SVR-"&amp;B179&amp;"-"&amp;TEXT(C179,"0000"))</f>
        <v/>
      </c>
      <c r="B179" s="16" t="n"/>
      <c r="C179" s="16" t="n"/>
      <c r="D179" s="17" t="n"/>
      <c r="E179" s="16" t="n"/>
      <c r="F179" s="16" t="n"/>
      <c r="G179" s="16" t="n"/>
      <c r="H179" s="17" t="n"/>
      <c r="I179" s="18">
        <f>IF(D179="","",_xlfn.WORKDAY.INTL(D179,TA_SVR,WEEKEND,HOL))</f>
        <v/>
      </c>
      <c r="J179" s="15">
        <f>IF(OR(I179="",H179&lt;&gt;""),"",IF(DATADATE&gt;I179,"OVERDUE",""))</f>
        <v/>
      </c>
      <c r="K179" s="15">
        <f>IF(OR(H179="",I179=""),"",IF(H179&lt;=I179,"On time","Late"))</f>
        <v/>
      </c>
      <c r="L179" s="16" t="n"/>
      <c r="M179" s="16" t="n"/>
    </row>
    <row r="180">
      <c r="A180" s="15">
        <f>IF(C180="","",PROJ&amp;"-SVR-"&amp;B180&amp;"-"&amp;TEXT(C180,"0000"))</f>
        <v/>
      </c>
      <c r="B180" s="16" t="n"/>
      <c r="C180" s="16" t="n"/>
      <c r="D180" s="17" t="n"/>
      <c r="E180" s="16" t="n"/>
      <c r="F180" s="16" t="n"/>
      <c r="G180" s="16" t="n"/>
      <c r="H180" s="17" t="n"/>
      <c r="I180" s="18">
        <f>IF(D180="","",_xlfn.WORKDAY.INTL(D180,TA_SVR,WEEKEND,HOL))</f>
        <v/>
      </c>
      <c r="J180" s="15">
        <f>IF(OR(I180="",H180&lt;&gt;""),"",IF(DATADATE&gt;I180,"OVERDUE",""))</f>
        <v/>
      </c>
      <c r="K180" s="15">
        <f>IF(OR(H180="",I180=""),"",IF(H180&lt;=I180,"On time","Late"))</f>
        <v/>
      </c>
      <c r="L180" s="16" t="n"/>
      <c r="M180" s="16" t="n"/>
    </row>
    <row r="181">
      <c r="A181" s="15">
        <f>IF(C181="","",PROJ&amp;"-SVR-"&amp;B181&amp;"-"&amp;TEXT(C181,"0000"))</f>
        <v/>
      </c>
      <c r="B181" s="16" t="n"/>
      <c r="C181" s="16" t="n"/>
      <c r="D181" s="17" t="n"/>
      <c r="E181" s="16" t="n"/>
      <c r="F181" s="16" t="n"/>
      <c r="G181" s="16" t="n"/>
      <c r="H181" s="17" t="n"/>
      <c r="I181" s="18">
        <f>IF(D181="","",_xlfn.WORKDAY.INTL(D181,TA_SVR,WEEKEND,HOL))</f>
        <v/>
      </c>
      <c r="J181" s="15">
        <f>IF(OR(I181="",H181&lt;&gt;""),"",IF(DATADATE&gt;I181,"OVERDUE",""))</f>
        <v/>
      </c>
      <c r="K181" s="15">
        <f>IF(OR(H181="",I181=""),"",IF(H181&lt;=I181,"On time","Late"))</f>
        <v/>
      </c>
      <c r="L181" s="16" t="n"/>
      <c r="M181" s="16" t="n"/>
    </row>
    <row r="182">
      <c r="A182" s="15">
        <f>IF(C182="","",PROJ&amp;"-SVR-"&amp;B182&amp;"-"&amp;TEXT(C182,"0000"))</f>
        <v/>
      </c>
      <c r="B182" s="16" t="n"/>
      <c r="C182" s="16" t="n"/>
      <c r="D182" s="17" t="n"/>
      <c r="E182" s="16" t="n"/>
      <c r="F182" s="16" t="n"/>
      <c r="G182" s="16" t="n"/>
      <c r="H182" s="17" t="n"/>
      <c r="I182" s="18">
        <f>IF(D182="","",_xlfn.WORKDAY.INTL(D182,TA_SVR,WEEKEND,HOL))</f>
        <v/>
      </c>
      <c r="J182" s="15">
        <f>IF(OR(I182="",H182&lt;&gt;""),"",IF(DATADATE&gt;I182,"OVERDUE",""))</f>
        <v/>
      </c>
      <c r="K182" s="15">
        <f>IF(OR(H182="",I182=""),"",IF(H182&lt;=I182,"On time","Late"))</f>
        <v/>
      </c>
      <c r="L182" s="16" t="n"/>
      <c r="M182" s="16" t="n"/>
    </row>
    <row r="183">
      <c r="A183" s="15">
        <f>IF(C183="","",PROJ&amp;"-SVR-"&amp;B183&amp;"-"&amp;TEXT(C183,"0000"))</f>
        <v/>
      </c>
      <c r="B183" s="16" t="n"/>
      <c r="C183" s="16" t="n"/>
      <c r="D183" s="17" t="n"/>
      <c r="E183" s="16" t="n"/>
      <c r="F183" s="16" t="n"/>
      <c r="G183" s="16" t="n"/>
      <c r="H183" s="17" t="n"/>
      <c r="I183" s="18">
        <f>IF(D183="","",_xlfn.WORKDAY.INTL(D183,TA_SVR,WEEKEND,HOL))</f>
        <v/>
      </c>
      <c r="J183" s="15">
        <f>IF(OR(I183="",H183&lt;&gt;""),"",IF(DATADATE&gt;I183,"OVERDUE",""))</f>
        <v/>
      </c>
      <c r="K183" s="15">
        <f>IF(OR(H183="",I183=""),"",IF(H183&lt;=I183,"On time","Late"))</f>
        <v/>
      </c>
      <c r="L183" s="16" t="n"/>
      <c r="M183" s="16" t="n"/>
    </row>
    <row r="184">
      <c r="A184" s="15">
        <f>IF(C184="","",PROJ&amp;"-SVR-"&amp;B184&amp;"-"&amp;TEXT(C184,"0000"))</f>
        <v/>
      </c>
      <c r="B184" s="16" t="n"/>
      <c r="C184" s="16" t="n"/>
      <c r="D184" s="17" t="n"/>
      <c r="E184" s="16" t="n"/>
      <c r="F184" s="16" t="n"/>
      <c r="G184" s="16" t="n"/>
      <c r="H184" s="17" t="n"/>
      <c r="I184" s="18">
        <f>IF(D184="","",_xlfn.WORKDAY.INTL(D184,TA_SVR,WEEKEND,HOL))</f>
        <v/>
      </c>
      <c r="J184" s="15">
        <f>IF(OR(I184="",H184&lt;&gt;""),"",IF(DATADATE&gt;I184,"OVERDUE",""))</f>
        <v/>
      </c>
      <c r="K184" s="15">
        <f>IF(OR(H184="",I184=""),"",IF(H184&lt;=I184,"On time","Late"))</f>
        <v/>
      </c>
      <c r="L184" s="16" t="n"/>
      <c r="M184" s="16" t="n"/>
    </row>
    <row r="185">
      <c r="A185" s="15">
        <f>IF(C185="","",PROJ&amp;"-SVR-"&amp;B185&amp;"-"&amp;TEXT(C185,"0000"))</f>
        <v/>
      </c>
      <c r="B185" s="16" t="n"/>
      <c r="C185" s="16" t="n"/>
      <c r="D185" s="17" t="n"/>
      <c r="E185" s="16" t="n"/>
      <c r="F185" s="16" t="n"/>
      <c r="G185" s="16" t="n"/>
      <c r="H185" s="17" t="n"/>
      <c r="I185" s="18">
        <f>IF(D185="","",_xlfn.WORKDAY.INTL(D185,TA_SVR,WEEKEND,HOL))</f>
        <v/>
      </c>
      <c r="J185" s="15">
        <f>IF(OR(I185="",H185&lt;&gt;""),"",IF(DATADATE&gt;I185,"OVERDUE",""))</f>
        <v/>
      </c>
      <c r="K185" s="15">
        <f>IF(OR(H185="",I185=""),"",IF(H185&lt;=I185,"On time","Late"))</f>
        <v/>
      </c>
      <c r="L185" s="16" t="n"/>
      <c r="M185" s="16" t="n"/>
    </row>
    <row r="186">
      <c r="A186" s="15">
        <f>IF(C186="","",PROJ&amp;"-SVR-"&amp;B186&amp;"-"&amp;TEXT(C186,"0000"))</f>
        <v/>
      </c>
      <c r="B186" s="16" t="n"/>
      <c r="C186" s="16" t="n"/>
      <c r="D186" s="17" t="n"/>
      <c r="E186" s="16" t="n"/>
      <c r="F186" s="16" t="n"/>
      <c r="G186" s="16" t="n"/>
      <c r="H186" s="17" t="n"/>
      <c r="I186" s="18">
        <f>IF(D186="","",_xlfn.WORKDAY.INTL(D186,TA_SVR,WEEKEND,HOL))</f>
        <v/>
      </c>
      <c r="J186" s="15">
        <f>IF(OR(I186="",H186&lt;&gt;""),"",IF(DATADATE&gt;I186,"OVERDUE",""))</f>
        <v/>
      </c>
      <c r="K186" s="15">
        <f>IF(OR(H186="",I186=""),"",IF(H186&lt;=I186,"On time","Late"))</f>
        <v/>
      </c>
      <c r="L186" s="16" t="n"/>
      <c r="M186" s="16" t="n"/>
    </row>
    <row r="187">
      <c r="A187" s="15">
        <f>IF(C187="","",PROJ&amp;"-SVR-"&amp;B187&amp;"-"&amp;TEXT(C187,"0000"))</f>
        <v/>
      </c>
      <c r="B187" s="16" t="n"/>
      <c r="C187" s="16" t="n"/>
      <c r="D187" s="17" t="n"/>
      <c r="E187" s="16" t="n"/>
      <c r="F187" s="16" t="n"/>
      <c r="G187" s="16" t="n"/>
      <c r="H187" s="17" t="n"/>
      <c r="I187" s="18">
        <f>IF(D187="","",_xlfn.WORKDAY.INTL(D187,TA_SVR,WEEKEND,HOL))</f>
        <v/>
      </c>
      <c r="J187" s="15">
        <f>IF(OR(I187="",H187&lt;&gt;""),"",IF(DATADATE&gt;I187,"OVERDUE",""))</f>
        <v/>
      </c>
      <c r="K187" s="15">
        <f>IF(OR(H187="",I187=""),"",IF(H187&lt;=I187,"On time","Late"))</f>
        <v/>
      </c>
      <c r="L187" s="16" t="n"/>
      <c r="M187" s="16" t="n"/>
    </row>
    <row r="188">
      <c r="A188" s="15">
        <f>IF(C188="","",PROJ&amp;"-SVR-"&amp;B188&amp;"-"&amp;TEXT(C188,"0000"))</f>
        <v/>
      </c>
      <c r="B188" s="16" t="n"/>
      <c r="C188" s="16" t="n"/>
      <c r="D188" s="17" t="n"/>
      <c r="E188" s="16" t="n"/>
      <c r="F188" s="16" t="n"/>
      <c r="G188" s="16" t="n"/>
      <c r="H188" s="17" t="n"/>
      <c r="I188" s="18">
        <f>IF(D188="","",_xlfn.WORKDAY.INTL(D188,TA_SVR,WEEKEND,HOL))</f>
        <v/>
      </c>
      <c r="J188" s="15">
        <f>IF(OR(I188="",H188&lt;&gt;""),"",IF(DATADATE&gt;I188,"OVERDUE",""))</f>
        <v/>
      </c>
      <c r="K188" s="15">
        <f>IF(OR(H188="",I188=""),"",IF(H188&lt;=I188,"On time","Late"))</f>
        <v/>
      </c>
      <c r="L188" s="16" t="n"/>
      <c r="M188" s="16" t="n"/>
    </row>
    <row r="189">
      <c r="A189" s="15">
        <f>IF(C189="","",PROJ&amp;"-SVR-"&amp;B189&amp;"-"&amp;TEXT(C189,"0000"))</f>
        <v/>
      </c>
      <c r="B189" s="16" t="n"/>
      <c r="C189" s="16" t="n"/>
      <c r="D189" s="17" t="n"/>
      <c r="E189" s="16" t="n"/>
      <c r="F189" s="16" t="n"/>
      <c r="G189" s="16" t="n"/>
      <c r="H189" s="17" t="n"/>
      <c r="I189" s="18">
        <f>IF(D189="","",_xlfn.WORKDAY.INTL(D189,TA_SVR,WEEKEND,HOL))</f>
        <v/>
      </c>
      <c r="J189" s="15">
        <f>IF(OR(I189="",H189&lt;&gt;""),"",IF(DATADATE&gt;I189,"OVERDUE",""))</f>
        <v/>
      </c>
      <c r="K189" s="15">
        <f>IF(OR(H189="",I189=""),"",IF(H189&lt;=I189,"On time","Late"))</f>
        <v/>
      </c>
      <c r="L189" s="16" t="n"/>
      <c r="M189" s="16" t="n"/>
    </row>
    <row r="190">
      <c r="A190" s="15">
        <f>IF(C190="","",PROJ&amp;"-SVR-"&amp;B190&amp;"-"&amp;TEXT(C190,"0000"))</f>
        <v/>
      </c>
      <c r="B190" s="16" t="n"/>
      <c r="C190" s="16" t="n"/>
      <c r="D190" s="17" t="n"/>
      <c r="E190" s="16" t="n"/>
      <c r="F190" s="16" t="n"/>
      <c r="G190" s="16" t="n"/>
      <c r="H190" s="17" t="n"/>
      <c r="I190" s="18">
        <f>IF(D190="","",_xlfn.WORKDAY.INTL(D190,TA_SVR,WEEKEND,HOL))</f>
        <v/>
      </c>
      <c r="J190" s="15">
        <f>IF(OR(I190="",H190&lt;&gt;""),"",IF(DATADATE&gt;I190,"OVERDUE",""))</f>
        <v/>
      </c>
      <c r="K190" s="15">
        <f>IF(OR(H190="",I190=""),"",IF(H190&lt;=I190,"On time","Late"))</f>
        <v/>
      </c>
      <c r="L190" s="16" t="n"/>
      <c r="M190" s="16" t="n"/>
    </row>
    <row r="191">
      <c r="A191" s="15">
        <f>IF(C191="","",PROJ&amp;"-SVR-"&amp;B191&amp;"-"&amp;TEXT(C191,"0000"))</f>
        <v/>
      </c>
      <c r="B191" s="16" t="n"/>
      <c r="C191" s="16" t="n"/>
      <c r="D191" s="17" t="n"/>
      <c r="E191" s="16" t="n"/>
      <c r="F191" s="16" t="n"/>
      <c r="G191" s="16" t="n"/>
      <c r="H191" s="17" t="n"/>
      <c r="I191" s="18">
        <f>IF(D191="","",_xlfn.WORKDAY.INTL(D191,TA_SVR,WEEKEND,HOL))</f>
        <v/>
      </c>
      <c r="J191" s="15">
        <f>IF(OR(I191="",H191&lt;&gt;""),"",IF(DATADATE&gt;I191,"OVERDUE",""))</f>
        <v/>
      </c>
      <c r="K191" s="15">
        <f>IF(OR(H191="",I191=""),"",IF(H191&lt;=I191,"On time","Late"))</f>
        <v/>
      </c>
      <c r="L191" s="16" t="n"/>
      <c r="M191" s="16" t="n"/>
    </row>
    <row r="192">
      <c r="A192" s="15">
        <f>IF(C192="","",PROJ&amp;"-SVR-"&amp;B192&amp;"-"&amp;TEXT(C192,"0000"))</f>
        <v/>
      </c>
      <c r="B192" s="16" t="n"/>
      <c r="C192" s="16" t="n"/>
      <c r="D192" s="17" t="n"/>
      <c r="E192" s="16" t="n"/>
      <c r="F192" s="16" t="n"/>
      <c r="G192" s="16" t="n"/>
      <c r="H192" s="17" t="n"/>
      <c r="I192" s="18">
        <f>IF(D192="","",_xlfn.WORKDAY.INTL(D192,TA_SVR,WEEKEND,HOL))</f>
        <v/>
      </c>
      <c r="J192" s="15">
        <f>IF(OR(I192="",H192&lt;&gt;""),"",IF(DATADATE&gt;I192,"OVERDUE",""))</f>
        <v/>
      </c>
      <c r="K192" s="15">
        <f>IF(OR(H192="",I192=""),"",IF(H192&lt;=I192,"On time","Late"))</f>
        <v/>
      </c>
      <c r="L192" s="16" t="n"/>
      <c r="M192" s="16" t="n"/>
    </row>
    <row r="193">
      <c r="A193" s="15">
        <f>IF(C193="","",PROJ&amp;"-SVR-"&amp;B193&amp;"-"&amp;TEXT(C193,"0000"))</f>
        <v/>
      </c>
      <c r="B193" s="16" t="n"/>
      <c r="C193" s="16" t="n"/>
      <c r="D193" s="17" t="n"/>
      <c r="E193" s="16" t="n"/>
      <c r="F193" s="16" t="n"/>
      <c r="G193" s="16" t="n"/>
      <c r="H193" s="17" t="n"/>
      <c r="I193" s="18">
        <f>IF(D193="","",_xlfn.WORKDAY.INTL(D193,TA_SVR,WEEKEND,HOL))</f>
        <v/>
      </c>
      <c r="J193" s="15">
        <f>IF(OR(I193="",H193&lt;&gt;""),"",IF(DATADATE&gt;I193,"OVERDUE",""))</f>
        <v/>
      </c>
      <c r="K193" s="15">
        <f>IF(OR(H193="",I193=""),"",IF(H193&lt;=I193,"On time","Late"))</f>
        <v/>
      </c>
      <c r="L193" s="16" t="n"/>
      <c r="M193" s="16" t="n"/>
    </row>
    <row r="194">
      <c r="A194" s="15">
        <f>IF(C194="","",PROJ&amp;"-SVR-"&amp;B194&amp;"-"&amp;TEXT(C194,"0000"))</f>
        <v/>
      </c>
      <c r="B194" s="16" t="n"/>
      <c r="C194" s="16" t="n"/>
      <c r="D194" s="17" t="n"/>
      <c r="E194" s="16" t="n"/>
      <c r="F194" s="16" t="n"/>
      <c r="G194" s="16" t="n"/>
      <c r="H194" s="17" t="n"/>
      <c r="I194" s="18">
        <f>IF(D194="","",_xlfn.WORKDAY.INTL(D194,TA_SVR,WEEKEND,HOL))</f>
        <v/>
      </c>
      <c r="J194" s="15">
        <f>IF(OR(I194="",H194&lt;&gt;""),"",IF(DATADATE&gt;I194,"OVERDUE",""))</f>
        <v/>
      </c>
      <c r="K194" s="15">
        <f>IF(OR(H194="",I194=""),"",IF(H194&lt;=I194,"On time","Late"))</f>
        <v/>
      </c>
      <c r="L194" s="16" t="n"/>
      <c r="M194" s="16" t="n"/>
    </row>
    <row r="195">
      <c r="A195" s="15">
        <f>IF(C195="","",PROJ&amp;"-SVR-"&amp;B195&amp;"-"&amp;TEXT(C195,"0000"))</f>
        <v/>
      </c>
      <c r="B195" s="16" t="n"/>
      <c r="C195" s="16" t="n"/>
      <c r="D195" s="17" t="n"/>
      <c r="E195" s="16" t="n"/>
      <c r="F195" s="16" t="n"/>
      <c r="G195" s="16" t="n"/>
      <c r="H195" s="17" t="n"/>
      <c r="I195" s="18">
        <f>IF(D195="","",_xlfn.WORKDAY.INTL(D195,TA_SVR,WEEKEND,HOL))</f>
        <v/>
      </c>
      <c r="J195" s="15">
        <f>IF(OR(I195="",H195&lt;&gt;""),"",IF(DATADATE&gt;I195,"OVERDUE",""))</f>
        <v/>
      </c>
      <c r="K195" s="15">
        <f>IF(OR(H195="",I195=""),"",IF(H195&lt;=I195,"On time","Late"))</f>
        <v/>
      </c>
      <c r="L195" s="16" t="n"/>
      <c r="M195" s="16" t="n"/>
    </row>
    <row r="196">
      <c r="A196" s="15">
        <f>IF(C196="","",PROJ&amp;"-SVR-"&amp;B196&amp;"-"&amp;TEXT(C196,"0000"))</f>
        <v/>
      </c>
      <c r="B196" s="16" t="n"/>
      <c r="C196" s="16" t="n"/>
      <c r="D196" s="17" t="n"/>
      <c r="E196" s="16" t="n"/>
      <c r="F196" s="16" t="n"/>
      <c r="G196" s="16" t="n"/>
      <c r="H196" s="17" t="n"/>
      <c r="I196" s="18">
        <f>IF(D196="","",_xlfn.WORKDAY.INTL(D196,TA_SVR,WEEKEND,HOL))</f>
        <v/>
      </c>
      <c r="J196" s="15">
        <f>IF(OR(I196="",H196&lt;&gt;""),"",IF(DATADATE&gt;I196,"OVERDUE",""))</f>
        <v/>
      </c>
      <c r="K196" s="15">
        <f>IF(OR(H196="",I196=""),"",IF(H196&lt;=I196,"On time","Late"))</f>
        <v/>
      </c>
      <c r="L196" s="16" t="n"/>
      <c r="M196" s="16" t="n"/>
    </row>
    <row r="197">
      <c r="A197" s="15">
        <f>IF(C197="","",PROJ&amp;"-SVR-"&amp;B197&amp;"-"&amp;TEXT(C197,"0000"))</f>
        <v/>
      </c>
      <c r="B197" s="16" t="n"/>
      <c r="C197" s="16" t="n"/>
      <c r="D197" s="17" t="n"/>
      <c r="E197" s="16" t="n"/>
      <c r="F197" s="16" t="n"/>
      <c r="G197" s="16" t="n"/>
      <c r="H197" s="17" t="n"/>
      <c r="I197" s="18">
        <f>IF(D197="","",_xlfn.WORKDAY.INTL(D197,TA_SVR,WEEKEND,HOL))</f>
        <v/>
      </c>
      <c r="J197" s="15">
        <f>IF(OR(I197="",H197&lt;&gt;""),"",IF(DATADATE&gt;I197,"OVERDUE",""))</f>
        <v/>
      </c>
      <c r="K197" s="15">
        <f>IF(OR(H197="",I197=""),"",IF(H197&lt;=I197,"On time","Late"))</f>
        <v/>
      </c>
      <c r="L197" s="16" t="n"/>
      <c r="M197" s="16" t="n"/>
    </row>
    <row r="198">
      <c r="A198" s="15">
        <f>IF(C198="","",PROJ&amp;"-SVR-"&amp;B198&amp;"-"&amp;TEXT(C198,"0000"))</f>
        <v/>
      </c>
      <c r="B198" s="16" t="n"/>
      <c r="C198" s="16" t="n"/>
      <c r="D198" s="17" t="n"/>
      <c r="E198" s="16" t="n"/>
      <c r="F198" s="16" t="n"/>
      <c r="G198" s="16" t="n"/>
      <c r="H198" s="17" t="n"/>
      <c r="I198" s="18">
        <f>IF(D198="","",_xlfn.WORKDAY.INTL(D198,TA_SVR,WEEKEND,HOL))</f>
        <v/>
      </c>
      <c r="J198" s="15">
        <f>IF(OR(I198="",H198&lt;&gt;""),"",IF(DATADATE&gt;I198,"OVERDUE",""))</f>
        <v/>
      </c>
      <c r="K198" s="15">
        <f>IF(OR(H198="",I198=""),"",IF(H198&lt;=I198,"On time","Late"))</f>
        <v/>
      </c>
      <c r="L198" s="16" t="n"/>
      <c r="M198" s="16" t="n"/>
    </row>
    <row r="199">
      <c r="A199" s="15">
        <f>IF(C199="","",PROJ&amp;"-SVR-"&amp;B199&amp;"-"&amp;TEXT(C199,"0000"))</f>
        <v/>
      </c>
      <c r="B199" s="16" t="n"/>
      <c r="C199" s="16" t="n"/>
      <c r="D199" s="17" t="n"/>
      <c r="E199" s="16" t="n"/>
      <c r="F199" s="16" t="n"/>
      <c r="G199" s="16" t="n"/>
      <c r="H199" s="17" t="n"/>
      <c r="I199" s="18">
        <f>IF(D199="","",_xlfn.WORKDAY.INTL(D199,TA_SVR,WEEKEND,HOL))</f>
        <v/>
      </c>
      <c r="J199" s="15">
        <f>IF(OR(I199="",H199&lt;&gt;""),"",IF(DATADATE&gt;I199,"OVERDUE",""))</f>
        <v/>
      </c>
      <c r="K199" s="15">
        <f>IF(OR(H199="",I199=""),"",IF(H199&lt;=I199,"On time","Late"))</f>
        <v/>
      </c>
      <c r="L199" s="16" t="n"/>
      <c r="M199" s="16" t="n"/>
    </row>
    <row r="200">
      <c r="A200" s="15">
        <f>IF(C200="","",PROJ&amp;"-SVR-"&amp;B200&amp;"-"&amp;TEXT(C200,"0000"))</f>
        <v/>
      </c>
      <c r="B200" s="16" t="n"/>
      <c r="C200" s="16" t="n"/>
      <c r="D200" s="17" t="n"/>
      <c r="E200" s="16" t="n"/>
      <c r="F200" s="16" t="n"/>
      <c r="G200" s="16" t="n"/>
      <c r="H200" s="17" t="n"/>
      <c r="I200" s="18">
        <f>IF(D200="","",_xlfn.WORKDAY.INTL(D200,TA_SVR,WEEKEND,HOL))</f>
        <v/>
      </c>
      <c r="J200" s="15">
        <f>IF(OR(I200="",H200&lt;&gt;""),"",IF(DATADATE&gt;I200,"OVERDUE",""))</f>
        <v/>
      </c>
      <c r="K200" s="15">
        <f>IF(OR(H200="",I200=""),"",IF(H200&lt;=I200,"On time","Late"))</f>
        <v/>
      </c>
      <c r="L200" s="16" t="n"/>
      <c r="M200" s="16" t="n"/>
    </row>
    <row r="201">
      <c r="A201" s="15">
        <f>IF(C201="","",PROJ&amp;"-SVR-"&amp;B201&amp;"-"&amp;TEXT(C201,"0000"))</f>
        <v/>
      </c>
      <c r="B201" s="16" t="n"/>
      <c r="C201" s="16" t="n"/>
      <c r="D201" s="17" t="n"/>
      <c r="E201" s="16" t="n"/>
      <c r="F201" s="16" t="n"/>
      <c r="G201" s="16" t="n"/>
      <c r="H201" s="17" t="n"/>
      <c r="I201" s="18">
        <f>IF(D201="","",_xlfn.WORKDAY.INTL(D201,TA_SVR,WEEKEND,HOL))</f>
        <v/>
      </c>
      <c r="J201" s="15">
        <f>IF(OR(I201="",H201&lt;&gt;""),"",IF(DATADATE&gt;I201,"OVERDUE",""))</f>
        <v/>
      </c>
      <c r="K201" s="15">
        <f>IF(OR(H201="",I201=""),"",IF(H201&lt;=I201,"On time","Late"))</f>
        <v/>
      </c>
      <c r="L201" s="16" t="n"/>
      <c r="M201" s="16" t="n"/>
    </row>
    <row r="202">
      <c r="A202" s="15">
        <f>IF(C202="","",PROJ&amp;"-SVR-"&amp;B202&amp;"-"&amp;TEXT(C202,"0000"))</f>
        <v/>
      </c>
      <c r="B202" s="16" t="n"/>
      <c r="C202" s="16" t="n"/>
      <c r="D202" s="17" t="n"/>
      <c r="E202" s="16" t="n"/>
      <c r="F202" s="16" t="n"/>
      <c r="G202" s="16" t="n"/>
      <c r="H202" s="17" t="n"/>
      <c r="I202" s="18">
        <f>IF(D202="","",_xlfn.WORKDAY.INTL(D202,TA_SVR,WEEKEND,HOL))</f>
        <v/>
      </c>
      <c r="J202" s="15">
        <f>IF(OR(I202="",H202&lt;&gt;""),"",IF(DATADATE&gt;I202,"OVERDUE",""))</f>
        <v/>
      </c>
      <c r="K202" s="15">
        <f>IF(OR(H202="",I202=""),"",IF(H202&lt;=I202,"On time","Late"))</f>
        <v/>
      </c>
      <c r="L202" s="16" t="n"/>
      <c r="M202" s="16" t="n"/>
    </row>
    <row r="203">
      <c r="A203" s="15">
        <f>IF(C203="","",PROJ&amp;"-SVR-"&amp;B203&amp;"-"&amp;TEXT(C203,"0000"))</f>
        <v/>
      </c>
      <c r="B203" s="16" t="n"/>
      <c r="C203" s="16" t="n"/>
      <c r="D203" s="17" t="n"/>
      <c r="E203" s="16" t="n"/>
      <c r="F203" s="16" t="n"/>
      <c r="G203" s="16" t="n"/>
      <c r="H203" s="17" t="n"/>
      <c r="I203" s="18">
        <f>IF(D203="","",_xlfn.WORKDAY.INTL(D203,TA_SVR,WEEKEND,HOL))</f>
        <v/>
      </c>
      <c r="J203" s="15">
        <f>IF(OR(I203="",H203&lt;&gt;""),"",IF(DATADATE&gt;I203,"OVERDUE",""))</f>
        <v/>
      </c>
      <c r="K203" s="15">
        <f>IF(OR(H203="",I203=""),"",IF(H203&lt;=I203,"On time","Late"))</f>
        <v/>
      </c>
      <c r="L203" s="16" t="n"/>
      <c r="M203" s="16" t="n"/>
    </row>
    <row r="204">
      <c r="A204" s="15">
        <f>IF(C204="","",PROJ&amp;"-SVR-"&amp;B204&amp;"-"&amp;TEXT(C204,"0000"))</f>
        <v/>
      </c>
      <c r="B204" s="16" t="n"/>
      <c r="C204" s="16" t="n"/>
      <c r="D204" s="17" t="n"/>
      <c r="E204" s="16" t="n"/>
      <c r="F204" s="16" t="n"/>
      <c r="G204" s="16" t="n"/>
      <c r="H204" s="17" t="n"/>
      <c r="I204" s="18">
        <f>IF(D204="","",_xlfn.WORKDAY.INTL(D204,TA_SVR,WEEKEND,HOL))</f>
        <v/>
      </c>
      <c r="J204" s="15">
        <f>IF(OR(I204="",H204&lt;&gt;""),"",IF(DATADATE&gt;I204,"OVERDUE",""))</f>
        <v/>
      </c>
      <c r="K204" s="15">
        <f>IF(OR(H204="",I204=""),"",IF(H204&lt;=I204,"On time","Late"))</f>
        <v/>
      </c>
      <c r="L204" s="16" t="n"/>
      <c r="M204" s="16" t="n"/>
    </row>
    <row r="205">
      <c r="A205" s="15">
        <f>IF(C205="","",PROJ&amp;"-SVR-"&amp;B205&amp;"-"&amp;TEXT(C205,"0000"))</f>
        <v/>
      </c>
      <c r="B205" s="16" t="n"/>
      <c r="C205" s="16" t="n"/>
      <c r="D205" s="17" t="n"/>
      <c r="E205" s="16" t="n"/>
      <c r="F205" s="16" t="n"/>
      <c r="G205" s="16" t="n"/>
      <c r="H205" s="17" t="n"/>
      <c r="I205" s="18">
        <f>IF(D205="","",_xlfn.WORKDAY.INTL(D205,TA_SVR,WEEKEND,HOL))</f>
        <v/>
      </c>
      <c r="J205" s="15">
        <f>IF(OR(I205="",H205&lt;&gt;""),"",IF(DATADATE&gt;I205,"OVERDUE",""))</f>
        <v/>
      </c>
      <c r="K205" s="15">
        <f>IF(OR(H205="",I205=""),"",IF(H205&lt;=I205,"On time","Late"))</f>
        <v/>
      </c>
      <c r="L205" s="16" t="n"/>
      <c r="M205" s="16" t="n"/>
    </row>
    <row r="206">
      <c r="A206" s="15">
        <f>IF(C206="","",PROJ&amp;"-SVR-"&amp;B206&amp;"-"&amp;TEXT(C206,"0000"))</f>
        <v/>
      </c>
      <c r="B206" s="16" t="n"/>
      <c r="C206" s="16" t="n"/>
      <c r="D206" s="17" t="n"/>
      <c r="E206" s="16" t="n"/>
      <c r="F206" s="16" t="n"/>
      <c r="G206" s="16" t="n"/>
      <c r="H206" s="17" t="n"/>
      <c r="I206" s="18">
        <f>IF(D206="","",_xlfn.WORKDAY.INTL(D206,TA_SVR,WEEKEND,HOL))</f>
        <v/>
      </c>
      <c r="J206" s="15">
        <f>IF(OR(I206="",H206&lt;&gt;""),"",IF(DATADATE&gt;I206,"OVERDUE",""))</f>
        <v/>
      </c>
      <c r="K206" s="15">
        <f>IF(OR(H206="",I206=""),"",IF(H206&lt;=I206,"On time","Late"))</f>
        <v/>
      </c>
      <c r="L206" s="16" t="n"/>
      <c r="M206" s="16" t="n"/>
    </row>
    <row r="207">
      <c r="A207" s="15">
        <f>IF(C207="","",PROJ&amp;"-SVR-"&amp;B207&amp;"-"&amp;TEXT(C207,"0000"))</f>
        <v/>
      </c>
      <c r="B207" s="16" t="n"/>
      <c r="C207" s="16" t="n"/>
      <c r="D207" s="17" t="n"/>
      <c r="E207" s="16" t="n"/>
      <c r="F207" s="16" t="n"/>
      <c r="G207" s="16" t="n"/>
      <c r="H207" s="17" t="n"/>
      <c r="I207" s="18">
        <f>IF(D207="","",_xlfn.WORKDAY.INTL(D207,TA_SVR,WEEKEND,HOL))</f>
        <v/>
      </c>
      <c r="J207" s="15">
        <f>IF(OR(I207="",H207&lt;&gt;""),"",IF(DATADATE&gt;I207,"OVERDUE",""))</f>
        <v/>
      </c>
      <c r="K207" s="15">
        <f>IF(OR(H207="",I207=""),"",IF(H207&lt;=I207,"On time","Late"))</f>
        <v/>
      </c>
      <c r="L207" s="16" t="n"/>
      <c r="M207" s="16" t="n"/>
    </row>
    <row r="208">
      <c r="A208" s="15">
        <f>IF(C208="","",PROJ&amp;"-SVR-"&amp;B208&amp;"-"&amp;TEXT(C208,"0000"))</f>
        <v/>
      </c>
      <c r="B208" s="16" t="n"/>
      <c r="C208" s="16" t="n"/>
      <c r="D208" s="17" t="n"/>
      <c r="E208" s="16" t="n"/>
      <c r="F208" s="16" t="n"/>
      <c r="G208" s="16" t="n"/>
      <c r="H208" s="17" t="n"/>
      <c r="I208" s="18">
        <f>IF(D208="","",_xlfn.WORKDAY.INTL(D208,TA_SVR,WEEKEND,HOL))</f>
        <v/>
      </c>
      <c r="J208" s="15">
        <f>IF(OR(I208="",H208&lt;&gt;""),"",IF(DATADATE&gt;I208,"OVERDUE",""))</f>
        <v/>
      </c>
      <c r="K208" s="15">
        <f>IF(OR(H208="",I208=""),"",IF(H208&lt;=I208,"On time","Late"))</f>
        <v/>
      </c>
      <c r="L208" s="16" t="n"/>
      <c r="M208" s="16" t="n"/>
    </row>
    <row r="209">
      <c r="A209" s="15">
        <f>IF(C209="","",PROJ&amp;"-SVR-"&amp;B209&amp;"-"&amp;TEXT(C209,"0000"))</f>
        <v/>
      </c>
      <c r="B209" s="16" t="n"/>
      <c r="C209" s="16" t="n"/>
      <c r="D209" s="17" t="n"/>
      <c r="E209" s="16" t="n"/>
      <c r="F209" s="16" t="n"/>
      <c r="G209" s="16" t="n"/>
      <c r="H209" s="17" t="n"/>
      <c r="I209" s="18">
        <f>IF(D209="","",_xlfn.WORKDAY.INTL(D209,TA_SVR,WEEKEND,HOL))</f>
        <v/>
      </c>
      <c r="J209" s="15">
        <f>IF(OR(I209="",H209&lt;&gt;""),"",IF(DATADATE&gt;I209,"OVERDUE",""))</f>
        <v/>
      </c>
      <c r="K209" s="15">
        <f>IF(OR(H209="",I209=""),"",IF(H209&lt;=I209,"On time","Late"))</f>
        <v/>
      </c>
      <c r="L209" s="16" t="n"/>
      <c r="M209" s="16" t="n"/>
    </row>
    <row r="210">
      <c r="A210" s="15">
        <f>IF(C210="","",PROJ&amp;"-SVR-"&amp;B210&amp;"-"&amp;TEXT(C210,"0000"))</f>
        <v/>
      </c>
      <c r="B210" s="16" t="n"/>
      <c r="C210" s="16" t="n"/>
      <c r="D210" s="17" t="n"/>
      <c r="E210" s="16" t="n"/>
      <c r="F210" s="16" t="n"/>
      <c r="G210" s="16" t="n"/>
      <c r="H210" s="17" t="n"/>
      <c r="I210" s="18">
        <f>IF(D210="","",_xlfn.WORKDAY.INTL(D210,TA_SVR,WEEKEND,HOL))</f>
        <v/>
      </c>
      <c r="J210" s="15">
        <f>IF(OR(I210="",H210&lt;&gt;""),"",IF(DATADATE&gt;I210,"OVERDUE",""))</f>
        <v/>
      </c>
      <c r="K210" s="15">
        <f>IF(OR(H210="",I210=""),"",IF(H210&lt;=I210,"On time","Late"))</f>
        <v/>
      </c>
      <c r="L210" s="16" t="n"/>
      <c r="M210" s="16" t="n"/>
    </row>
    <row r="211">
      <c r="A211" s="15">
        <f>IF(C211="","",PROJ&amp;"-SVR-"&amp;B211&amp;"-"&amp;TEXT(C211,"0000"))</f>
        <v/>
      </c>
      <c r="B211" s="16" t="n"/>
      <c r="C211" s="16" t="n"/>
      <c r="D211" s="17" t="n"/>
      <c r="E211" s="16" t="n"/>
      <c r="F211" s="16" t="n"/>
      <c r="G211" s="16" t="n"/>
      <c r="H211" s="17" t="n"/>
      <c r="I211" s="18">
        <f>IF(D211="","",_xlfn.WORKDAY.INTL(D211,TA_SVR,WEEKEND,HOL))</f>
        <v/>
      </c>
      <c r="J211" s="15">
        <f>IF(OR(I211="",H211&lt;&gt;""),"",IF(DATADATE&gt;I211,"OVERDUE",""))</f>
        <v/>
      </c>
      <c r="K211" s="15">
        <f>IF(OR(H211="",I211=""),"",IF(H211&lt;=I211,"On time","Late"))</f>
        <v/>
      </c>
      <c r="L211" s="16" t="n"/>
      <c r="M211" s="16" t="n"/>
    </row>
    <row r="212">
      <c r="A212" s="15">
        <f>IF(C212="","",PROJ&amp;"-SVR-"&amp;B212&amp;"-"&amp;TEXT(C212,"0000"))</f>
        <v/>
      </c>
      <c r="B212" s="16" t="n"/>
      <c r="C212" s="16" t="n"/>
      <c r="D212" s="17" t="n"/>
      <c r="E212" s="16" t="n"/>
      <c r="F212" s="16" t="n"/>
      <c r="G212" s="16" t="n"/>
      <c r="H212" s="17" t="n"/>
      <c r="I212" s="18">
        <f>IF(D212="","",_xlfn.WORKDAY.INTL(D212,TA_SVR,WEEKEND,HOL))</f>
        <v/>
      </c>
      <c r="J212" s="15">
        <f>IF(OR(I212="",H212&lt;&gt;""),"",IF(DATADATE&gt;I212,"OVERDUE",""))</f>
        <v/>
      </c>
      <c r="K212" s="15">
        <f>IF(OR(H212="",I212=""),"",IF(H212&lt;=I212,"On time","Late"))</f>
        <v/>
      </c>
      <c r="L212" s="16" t="n"/>
      <c r="M212" s="16" t="n"/>
    </row>
    <row r="213">
      <c r="A213" s="15">
        <f>IF(C213="","",PROJ&amp;"-SVR-"&amp;B213&amp;"-"&amp;TEXT(C213,"0000"))</f>
        <v/>
      </c>
      <c r="B213" s="16" t="n"/>
      <c r="C213" s="16" t="n"/>
      <c r="D213" s="17" t="n"/>
      <c r="E213" s="16" t="n"/>
      <c r="F213" s="16" t="n"/>
      <c r="G213" s="16" t="n"/>
      <c r="H213" s="17" t="n"/>
      <c r="I213" s="18">
        <f>IF(D213="","",_xlfn.WORKDAY.INTL(D213,TA_SVR,WEEKEND,HOL))</f>
        <v/>
      </c>
      <c r="J213" s="15">
        <f>IF(OR(I213="",H213&lt;&gt;""),"",IF(DATADATE&gt;I213,"OVERDUE",""))</f>
        <v/>
      </c>
      <c r="K213" s="15">
        <f>IF(OR(H213="",I213=""),"",IF(H213&lt;=I213,"On time","Late"))</f>
        <v/>
      </c>
      <c r="L213" s="16" t="n"/>
      <c r="M213" s="16" t="n"/>
    </row>
    <row r="214">
      <c r="A214" s="15">
        <f>IF(C214="","",PROJ&amp;"-SVR-"&amp;B214&amp;"-"&amp;TEXT(C214,"0000"))</f>
        <v/>
      </c>
      <c r="B214" s="16" t="n"/>
      <c r="C214" s="16" t="n"/>
      <c r="D214" s="17" t="n"/>
      <c r="E214" s="16" t="n"/>
      <c r="F214" s="16" t="n"/>
      <c r="G214" s="16" t="n"/>
      <c r="H214" s="17" t="n"/>
      <c r="I214" s="18">
        <f>IF(D214="","",_xlfn.WORKDAY.INTL(D214,TA_SVR,WEEKEND,HOL))</f>
        <v/>
      </c>
      <c r="J214" s="15">
        <f>IF(OR(I214="",H214&lt;&gt;""),"",IF(DATADATE&gt;I214,"OVERDUE",""))</f>
        <v/>
      </c>
      <c r="K214" s="15">
        <f>IF(OR(H214="",I214=""),"",IF(H214&lt;=I214,"On time","Late"))</f>
        <v/>
      </c>
      <c r="L214" s="16" t="n"/>
      <c r="M214" s="16" t="n"/>
    </row>
    <row r="215">
      <c r="A215" s="15">
        <f>IF(C215="","",PROJ&amp;"-SVR-"&amp;B215&amp;"-"&amp;TEXT(C215,"0000"))</f>
        <v/>
      </c>
      <c r="B215" s="16" t="n"/>
      <c r="C215" s="16" t="n"/>
      <c r="D215" s="17" t="n"/>
      <c r="E215" s="16" t="n"/>
      <c r="F215" s="16" t="n"/>
      <c r="G215" s="16" t="n"/>
      <c r="H215" s="17" t="n"/>
      <c r="I215" s="18">
        <f>IF(D215="","",_xlfn.WORKDAY.INTL(D215,TA_SVR,WEEKEND,HOL))</f>
        <v/>
      </c>
      <c r="J215" s="15">
        <f>IF(OR(I215="",H215&lt;&gt;""),"",IF(DATADATE&gt;I215,"OVERDUE",""))</f>
        <v/>
      </c>
      <c r="K215" s="15">
        <f>IF(OR(H215="",I215=""),"",IF(H215&lt;=I215,"On time","Late"))</f>
        <v/>
      </c>
      <c r="L215" s="16" t="n"/>
      <c r="M215" s="16" t="n"/>
    </row>
    <row r="216">
      <c r="A216" s="15">
        <f>IF(C216="","",PROJ&amp;"-SVR-"&amp;B216&amp;"-"&amp;TEXT(C216,"0000"))</f>
        <v/>
      </c>
      <c r="B216" s="16" t="n"/>
      <c r="C216" s="16" t="n"/>
      <c r="D216" s="17" t="n"/>
      <c r="E216" s="16" t="n"/>
      <c r="F216" s="16" t="n"/>
      <c r="G216" s="16" t="n"/>
      <c r="H216" s="17" t="n"/>
      <c r="I216" s="18">
        <f>IF(D216="","",_xlfn.WORKDAY.INTL(D216,TA_SVR,WEEKEND,HOL))</f>
        <v/>
      </c>
      <c r="J216" s="15">
        <f>IF(OR(I216="",H216&lt;&gt;""),"",IF(DATADATE&gt;I216,"OVERDUE",""))</f>
        <v/>
      </c>
      <c r="K216" s="15">
        <f>IF(OR(H216="",I216=""),"",IF(H216&lt;=I216,"On time","Late"))</f>
        <v/>
      </c>
      <c r="L216" s="16" t="n"/>
      <c r="M216" s="16" t="n"/>
    </row>
    <row r="217">
      <c r="A217" s="15">
        <f>IF(C217="","",PROJ&amp;"-SVR-"&amp;B217&amp;"-"&amp;TEXT(C217,"0000"))</f>
        <v/>
      </c>
      <c r="B217" s="16" t="n"/>
      <c r="C217" s="16" t="n"/>
      <c r="D217" s="17" t="n"/>
      <c r="E217" s="16" t="n"/>
      <c r="F217" s="16" t="n"/>
      <c r="G217" s="16" t="n"/>
      <c r="H217" s="17" t="n"/>
      <c r="I217" s="18">
        <f>IF(D217="","",_xlfn.WORKDAY.INTL(D217,TA_SVR,WEEKEND,HOL))</f>
        <v/>
      </c>
      <c r="J217" s="15">
        <f>IF(OR(I217="",H217&lt;&gt;""),"",IF(DATADATE&gt;I217,"OVERDUE",""))</f>
        <v/>
      </c>
      <c r="K217" s="15">
        <f>IF(OR(H217="",I217=""),"",IF(H217&lt;=I217,"On time","Late"))</f>
        <v/>
      </c>
      <c r="L217" s="16" t="n"/>
      <c r="M217" s="16" t="n"/>
    </row>
    <row r="218">
      <c r="A218" s="15">
        <f>IF(C218="","",PROJ&amp;"-SVR-"&amp;B218&amp;"-"&amp;TEXT(C218,"0000"))</f>
        <v/>
      </c>
      <c r="B218" s="16" t="n"/>
      <c r="C218" s="16" t="n"/>
      <c r="D218" s="17" t="n"/>
      <c r="E218" s="16" t="n"/>
      <c r="F218" s="16" t="n"/>
      <c r="G218" s="16" t="n"/>
      <c r="H218" s="17" t="n"/>
      <c r="I218" s="18">
        <f>IF(D218="","",_xlfn.WORKDAY.INTL(D218,TA_SVR,WEEKEND,HOL))</f>
        <v/>
      </c>
      <c r="J218" s="15">
        <f>IF(OR(I218="",H218&lt;&gt;""),"",IF(DATADATE&gt;I218,"OVERDUE",""))</f>
        <v/>
      </c>
      <c r="K218" s="15">
        <f>IF(OR(H218="",I218=""),"",IF(H218&lt;=I218,"On time","Late"))</f>
        <v/>
      </c>
      <c r="L218" s="16" t="n"/>
      <c r="M218" s="16" t="n"/>
    </row>
    <row r="219">
      <c r="A219" s="15">
        <f>IF(C219="","",PROJ&amp;"-SVR-"&amp;B219&amp;"-"&amp;TEXT(C219,"0000"))</f>
        <v/>
      </c>
      <c r="B219" s="16" t="n"/>
      <c r="C219" s="16" t="n"/>
      <c r="D219" s="17" t="n"/>
      <c r="E219" s="16" t="n"/>
      <c r="F219" s="16" t="n"/>
      <c r="G219" s="16" t="n"/>
      <c r="H219" s="17" t="n"/>
      <c r="I219" s="18">
        <f>IF(D219="","",_xlfn.WORKDAY.INTL(D219,TA_SVR,WEEKEND,HOL))</f>
        <v/>
      </c>
      <c r="J219" s="15">
        <f>IF(OR(I219="",H219&lt;&gt;""),"",IF(DATADATE&gt;I219,"OVERDUE",""))</f>
        <v/>
      </c>
      <c r="K219" s="15">
        <f>IF(OR(H219="",I219=""),"",IF(H219&lt;=I219,"On time","Late"))</f>
        <v/>
      </c>
      <c r="L219" s="16" t="n"/>
      <c r="M219" s="16" t="n"/>
    </row>
    <row r="220">
      <c r="A220" s="15">
        <f>IF(C220="","",PROJ&amp;"-SVR-"&amp;B220&amp;"-"&amp;TEXT(C220,"0000"))</f>
        <v/>
      </c>
      <c r="B220" s="16" t="n"/>
      <c r="C220" s="16" t="n"/>
      <c r="D220" s="17" t="n"/>
      <c r="E220" s="16" t="n"/>
      <c r="F220" s="16" t="n"/>
      <c r="G220" s="16" t="n"/>
      <c r="H220" s="17" t="n"/>
      <c r="I220" s="18">
        <f>IF(D220="","",_xlfn.WORKDAY.INTL(D220,TA_SVR,WEEKEND,HOL))</f>
        <v/>
      </c>
      <c r="J220" s="15">
        <f>IF(OR(I220="",H220&lt;&gt;""),"",IF(DATADATE&gt;I220,"OVERDUE",""))</f>
        <v/>
      </c>
      <c r="K220" s="15">
        <f>IF(OR(H220="",I220=""),"",IF(H220&lt;=I220,"On time","Late"))</f>
        <v/>
      </c>
      <c r="L220" s="16" t="n"/>
      <c r="M220" s="16" t="n"/>
    </row>
    <row r="221">
      <c r="A221" s="15">
        <f>IF(C221="","",PROJ&amp;"-SVR-"&amp;B221&amp;"-"&amp;TEXT(C221,"0000"))</f>
        <v/>
      </c>
      <c r="B221" s="16" t="n"/>
      <c r="C221" s="16" t="n"/>
      <c r="D221" s="17" t="n"/>
      <c r="E221" s="16" t="n"/>
      <c r="F221" s="16" t="n"/>
      <c r="G221" s="16" t="n"/>
      <c r="H221" s="17" t="n"/>
      <c r="I221" s="18">
        <f>IF(D221="","",_xlfn.WORKDAY.INTL(D221,TA_SVR,WEEKEND,HOL))</f>
        <v/>
      </c>
      <c r="J221" s="15">
        <f>IF(OR(I221="",H221&lt;&gt;""),"",IF(DATADATE&gt;I221,"OVERDUE",""))</f>
        <v/>
      </c>
      <c r="K221" s="15">
        <f>IF(OR(H221="",I221=""),"",IF(H221&lt;=I221,"On time","Late"))</f>
        <v/>
      </c>
      <c r="L221" s="16" t="n"/>
      <c r="M221" s="16" t="n"/>
    </row>
    <row r="222">
      <c r="A222" s="15">
        <f>IF(C222="","",PROJ&amp;"-SVR-"&amp;B222&amp;"-"&amp;TEXT(C222,"0000"))</f>
        <v/>
      </c>
      <c r="B222" s="16" t="n"/>
      <c r="C222" s="16" t="n"/>
      <c r="D222" s="17" t="n"/>
      <c r="E222" s="16" t="n"/>
      <c r="F222" s="16" t="n"/>
      <c r="G222" s="16" t="n"/>
      <c r="H222" s="17" t="n"/>
      <c r="I222" s="18">
        <f>IF(D222="","",_xlfn.WORKDAY.INTL(D222,TA_SVR,WEEKEND,HOL))</f>
        <v/>
      </c>
      <c r="J222" s="15">
        <f>IF(OR(I222="",H222&lt;&gt;""),"",IF(DATADATE&gt;I222,"OVERDUE",""))</f>
        <v/>
      </c>
      <c r="K222" s="15">
        <f>IF(OR(H222="",I222=""),"",IF(H222&lt;=I222,"On time","Late"))</f>
        <v/>
      </c>
      <c r="L222" s="16" t="n"/>
      <c r="M222" s="16" t="n"/>
    </row>
    <row r="223">
      <c r="A223" s="15">
        <f>IF(C223="","",PROJ&amp;"-SVR-"&amp;B223&amp;"-"&amp;TEXT(C223,"0000"))</f>
        <v/>
      </c>
      <c r="B223" s="16" t="n"/>
      <c r="C223" s="16" t="n"/>
      <c r="D223" s="17" t="n"/>
      <c r="E223" s="16" t="n"/>
      <c r="F223" s="16" t="n"/>
      <c r="G223" s="16" t="n"/>
      <c r="H223" s="17" t="n"/>
      <c r="I223" s="18">
        <f>IF(D223="","",_xlfn.WORKDAY.INTL(D223,TA_SVR,WEEKEND,HOL))</f>
        <v/>
      </c>
      <c r="J223" s="15">
        <f>IF(OR(I223="",H223&lt;&gt;""),"",IF(DATADATE&gt;I223,"OVERDUE",""))</f>
        <v/>
      </c>
      <c r="K223" s="15">
        <f>IF(OR(H223="",I223=""),"",IF(H223&lt;=I223,"On time","Late"))</f>
        <v/>
      </c>
      <c r="L223" s="16" t="n"/>
      <c r="M223" s="16" t="n"/>
    </row>
    <row r="224">
      <c r="A224" s="15">
        <f>IF(C224="","",PROJ&amp;"-SVR-"&amp;B224&amp;"-"&amp;TEXT(C224,"0000"))</f>
        <v/>
      </c>
      <c r="B224" s="16" t="n"/>
      <c r="C224" s="16" t="n"/>
      <c r="D224" s="17" t="n"/>
      <c r="E224" s="16" t="n"/>
      <c r="F224" s="16" t="n"/>
      <c r="G224" s="16" t="n"/>
      <c r="H224" s="17" t="n"/>
      <c r="I224" s="18">
        <f>IF(D224="","",_xlfn.WORKDAY.INTL(D224,TA_SVR,WEEKEND,HOL))</f>
        <v/>
      </c>
      <c r="J224" s="15">
        <f>IF(OR(I224="",H224&lt;&gt;""),"",IF(DATADATE&gt;I224,"OVERDUE",""))</f>
        <v/>
      </c>
      <c r="K224" s="15">
        <f>IF(OR(H224="",I224=""),"",IF(H224&lt;=I224,"On time","Late"))</f>
        <v/>
      </c>
      <c r="L224" s="16" t="n"/>
      <c r="M224" s="16" t="n"/>
    </row>
    <row r="225">
      <c r="A225" s="15">
        <f>IF(C225="","",PROJ&amp;"-SVR-"&amp;B225&amp;"-"&amp;TEXT(C225,"0000"))</f>
        <v/>
      </c>
      <c r="B225" s="16" t="n"/>
      <c r="C225" s="16" t="n"/>
      <c r="D225" s="17" t="n"/>
      <c r="E225" s="16" t="n"/>
      <c r="F225" s="16" t="n"/>
      <c r="G225" s="16" t="n"/>
      <c r="H225" s="17" t="n"/>
      <c r="I225" s="18">
        <f>IF(D225="","",_xlfn.WORKDAY.INTL(D225,TA_SVR,WEEKEND,HOL))</f>
        <v/>
      </c>
      <c r="J225" s="15">
        <f>IF(OR(I225="",H225&lt;&gt;""),"",IF(DATADATE&gt;I225,"OVERDUE",""))</f>
        <v/>
      </c>
      <c r="K225" s="15">
        <f>IF(OR(H225="",I225=""),"",IF(H225&lt;=I225,"On time","Late"))</f>
        <v/>
      </c>
      <c r="L225" s="16" t="n"/>
      <c r="M225" s="16" t="n"/>
    </row>
    <row r="226">
      <c r="A226" s="15">
        <f>IF(C226="","",PROJ&amp;"-SVR-"&amp;B226&amp;"-"&amp;TEXT(C226,"0000"))</f>
        <v/>
      </c>
      <c r="B226" s="16" t="n"/>
      <c r="C226" s="16" t="n"/>
      <c r="D226" s="17" t="n"/>
      <c r="E226" s="16" t="n"/>
      <c r="F226" s="16" t="n"/>
      <c r="G226" s="16" t="n"/>
      <c r="H226" s="17" t="n"/>
      <c r="I226" s="18">
        <f>IF(D226="","",_xlfn.WORKDAY.INTL(D226,TA_SVR,WEEKEND,HOL))</f>
        <v/>
      </c>
      <c r="J226" s="15">
        <f>IF(OR(I226="",H226&lt;&gt;""),"",IF(DATADATE&gt;I226,"OVERDUE",""))</f>
        <v/>
      </c>
      <c r="K226" s="15">
        <f>IF(OR(H226="",I226=""),"",IF(H226&lt;=I226,"On time","Late"))</f>
        <v/>
      </c>
      <c r="L226" s="16" t="n"/>
      <c r="M226" s="16" t="n"/>
    </row>
    <row r="227">
      <c r="A227" s="15">
        <f>IF(C227="","",PROJ&amp;"-SVR-"&amp;B227&amp;"-"&amp;TEXT(C227,"0000"))</f>
        <v/>
      </c>
      <c r="B227" s="16" t="n"/>
      <c r="C227" s="16" t="n"/>
      <c r="D227" s="17" t="n"/>
      <c r="E227" s="16" t="n"/>
      <c r="F227" s="16" t="n"/>
      <c r="G227" s="16" t="n"/>
      <c r="H227" s="17" t="n"/>
      <c r="I227" s="18">
        <f>IF(D227="","",_xlfn.WORKDAY.INTL(D227,TA_SVR,WEEKEND,HOL))</f>
        <v/>
      </c>
      <c r="J227" s="15">
        <f>IF(OR(I227="",H227&lt;&gt;""),"",IF(DATADATE&gt;I227,"OVERDUE",""))</f>
        <v/>
      </c>
      <c r="K227" s="15">
        <f>IF(OR(H227="",I227=""),"",IF(H227&lt;=I227,"On time","Late"))</f>
        <v/>
      </c>
      <c r="L227" s="16" t="n"/>
      <c r="M227" s="16" t="n"/>
    </row>
    <row r="228">
      <c r="A228" s="15">
        <f>IF(C228="","",PROJ&amp;"-SVR-"&amp;B228&amp;"-"&amp;TEXT(C228,"0000"))</f>
        <v/>
      </c>
      <c r="B228" s="16" t="n"/>
      <c r="C228" s="16" t="n"/>
      <c r="D228" s="17" t="n"/>
      <c r="E228" s="16" t="n"/>
      <c r="F228" s="16" t="n"/>
      <c r="G228" s="16" t="n"/>
      <c r="H228" s="17" t="n"/>
      <c r="I228" s="18">
        <f>IF(D228="","",_xlfn.WORKDAY.INTL(D228,TA_SVR,WEEKEND,HOL))</f>
        <v/>
      </c>
      <c r="J228" s="15">
        <f>IF(OR(I228="",H228&lt;&gt;""),"",IF(DATADATE&gt;I228,"OVERDUE",""))</f>
        <v/>
      </c>
      <c r="K228" s="15">
        <f>IF(OR(H228="",I228=""),"",IF(H228&lt;=I228,"On time","Late"))</f>
        <v/>
      </c>
      <c r="L228" s="16" t="n"/>
      <c r="M228" s="16" t="n"/>
    </row>
    <row r="229">
      <c r="A229" s="15">
        <f>IF(C229="","",PROJ&amp;"-SVR-"&amp;B229&amp;"-"&amp;TEXT(C229,"0000"))</f>
        <v/>
      </c>
      <c r="B229" s="16" t="n"/>
      <c r="C229" s="16" t="n"/>
      <c r="D229" s="17" t="n"/>
      <c r="E229" s="16" t="n"/>
      <c r="F229" s="16" t="n"/>
      <c r="G229" s="16" t="n"/>
      <c r="H229" s="17" t="n"/>
      <c r="I229" s="18">
        <f>IF(D229="","",_xlfn.WORKDAY.INTL(D229,TA_SVR,WEEKEND,HOL))</f>
        <v/>
      </c>
      <c r="J229" s="15">
        <f>IF(OR(I229="",H229&lt;&gt;""),"",IF(DATADATE&gt;I229,"OVERDUE",""))</f>
        <v/>
      </c>
      <c r="K229" s="15">
        <f>IF(OR(H229="",I229=""),"",IF(H229&lt;=I229,"On time","Late"))</f>
        <v/>
      </c>
      <c r="L229" s="16" t="n"/>
      <c r="M229" s="16" t="n"/>
    </row>
    <row r="230">
      <c r="A230" s="15">
        <f>IF(C230="","",PROJ&amp;"-SVR-"&amp;B230&amp;"-"&amp;TEXT(C230,"0000"))</f>
        <v/>
      </c>
      <c r="B230" s="16" t="n"/>
      <c r="C230" s="16" t="n"/>
      <c r="D230" s="17" t="n"/>
      <c r="E230" s="16" t="n"/>
      <c r="F230" s="16" t="n"/>
      <c r="G230" s="16" t="n"/>
      <c r="H230" s="17" t="n"/>
      <c r="I230" s="18">
        <f>IF(D230="","",_xlfn.WORKDAY.INTL(D230,TA_SVR,WEEKEND,HOL))</f>
        <v/>
      </c>
      <c r="J230" s="15">
        <f>IF(OR(I230="",H230&lt;&gt;""),"",IF(DATADATE&gt;I230,"OVERDUE",""))</f>
        <v/>
      </c>
      <c r="K230" s="15">
        <f>IF(OR(H230="",I230=""),"",IF(H230&lt;=I230,"On time","Late"))</f>
        <v/>
      </c>
      <c r="L230" s="16" t="n"/>
      <c r="M230" s="16" t="n"/>
    </row>
    <row r="231">
      <c r="A231" s="15">
        <f>IF(C231="","",PROJ&amp;"-SVR-"&amp;B231&amp;"-"&amp;TEXT(C231,"0000"))</f>
        <v/>
      </c>
      <c r="B231" s="16" t="n"/>
      <c r="C231" s="16" t="n"/>
      <c r="D231" s="17" t="n"/>
      <c r="E231" s="16" t="n"/>
      <c r="F231" s="16" t="n"/>
      <c r="G231" s="16" t="n"/>
      <c r="H231" s="17" t="n"/>
      <c r="I231" s="18">
        <f>IF(D231="","",_xlfn.WORKDAY.INTL(D231,TA_SVR,WEEKEND,HOL))</f>
        <v/>
      </c>
      <c r="J231" s="15">
        <f>IF(OR(I231="",H231&lt;&gt;""),"",IF(DATADATE&gt;I231,"OVERDUE",""))</f>
        <v/>
      </c>
      <c r="K231" s="15">
        <f>IF(OR(H231="",I231=""),"",IF(H231&lt;=I231,"On time","Late"))</f>
        <v/>
      </c>
      <c r="L231" s="16" t="n"/>
      <c r="M231" s="16" t="n"/>
    </row>
    <row r="232">
      <c r="A232" s="15">
        <f>IF(C232="","",PROJ&amp;"-SVR-"&amp;B232&amp;"-"&amp;TEXT(C232,"0000"))</f>
        <v/>
      </c>
      <c r="B232" s="16" t="n"/>
      <c r="C232" s="16" t="n"/>
      <c r="D232" s="17" t="n"/>
      <c r="E232" s="16" t="n"/>
      <c r="F232" s="16" t="n"/>
      <c r="G232" s="16" t="n"/>
      <c r="H232" s="17" t="n"/>
      <c r="I232" s="18">
        <f>IF(D232="","",_xlfn.WORKDAY.INTL(D232,TA_SVR,WEEKEND,HOL))</f>
        <v/>
      </c>
      <c r="J232" s="15">
        <f>IF(OR(I232="",H232&lt;&gt;""),"",IF(DATADATE&gt;I232,"OVERDUE",""))</f>
        <v/>
      </c>
      <c r="K232" s="15">
        <f>IF(OR(H232="",I232=""),"",IF(H232&lt;=I232,"On time","Late"))</f>
        <v/>
      </c>
      <c r="L232" s="16" t="n"/>
      <c r="M232" s="16" t="n"/>
    </row>
    <row r="233">
      <c r="A233" s="15">
        <f>IF(C233="","",PROJ&amp;"-SVR-"&amp;B233&amp;"-"&amp;TEXT(C233,"0000"))</f>
        <v/>
      </c>
      <c r="B233" s="16" t="n"/>
      <c r="C233" s="16" t="n"/>
      <c r="D233" s="17" t="n"/>
      <c r="E233" s="16" t="n"/>
      <c r="F233" s="16" t="n"/>
      <c r="G233" s="16" t="n"/>
      <c r="H233" s="17" t="n"/>
      <c r="I233" s="18">
        <f>IF(D233="","",_xlfn.WORKDAY.INTL(D233,TA_SVR,WEEKEND,HOL))</f>
        <v/>
      </c>
      <c r="J233" s="15">
        <f>IF(OR(I233="",H233&lt;&gt;""),"",IF(DATADATE&gt;I233,"OVERDUE",""))</f>
        <v/>
      </c>
      <c r="K233" s="15">
        <f>IF(OR(H233="",I233=""),"",IF(H233&lt;=I233,"On time","Late"))</f>
        <v/>
      </c>
      <c r="L233" s="16" t="n"/>
      <c r="M233" s="16" t="n"/>
    </row>
    <row r="234">
      <c r="A234" s="15">
        <f>IF(C234="","",PROJ&amp;"-SVR-"&amp;B234&amp;"-"&amp;TEXT(C234,"0000"))</f>
        <v/>
      </c>
      <c r="B234" s="16" t="n"/>
      <c r="C234" s="16" t="n"/>
      <c r="D234" s="17" t="n"/>
      <c r="E234" s="16" t="n"/>
      <c r="F234" s="16" t="n"/>
      <c r="G234" s="16" t="n"/>
      <c r="H234" s="17" t="n"/>
      <c r="I234" s="18">
        <f>IF(D234="","",_xlfn.WORKDAY.INTL(D234,TA_SVR,WEEKEND,HOL))</f>
        <v/>
      </c>
      <c r="J234" s="15">
        <f>IF(OR(I234="",H234&lt;&gt;""),"",IF(DATADATE&gt;I234,"OVERDUE",""))</f>
        <v/>
      </c>
      <c r="K234" s="15">
        <f>IF(OR(H234="",I234=""),"",IF(H234&lt;=I234,"On time","Late"))</f>
        <v/>
      </c>
      <c r="L234" s="16" t="n"/>
      <c r="M234" s="16" t="n"/>
    </row>
    <row r="235">
      <c r="A235" s="15">
        <f>IF(C235="","",PROJ&amp;"-SVR-"&amp;B235&amp;"-"&amp;TEXT(C235,"0000"))</f>
        <v/>
      </c>
      <c r="B235" s="16" t="n"/>
      <c r="C235" s="16" t="n"/>
      <c r="D235" s="17" t="n"/>
      <c r="E235" s="16" t="n"/>
      <c r="F235" s="16" t="n"/>
      <c r="G235" s="16" t="n"/>
      <c r="H235" s="17" t="n"/>
      <c r="I235" s="18">
        <f>IF(D235="","",_xlfn.WORKDAY.INTL(D235,TA_SVR,WEEKEND,HOL))</f>
        <v/>
      </c>
      <c r="J235" s="15">
        <f>IF(OR(I235="",H235&lt;&gt;""),"",IF(DATADATE&gt;I235,"OVERDUE",""))</f>
        <v/>
      </c>
      <c r="K235" s="15">
        <f>IF(OR(H235="",I235=""),"",IF(H235&lt;=I235,"On time","Late"))</f>
        <v/>
      </c>
      <c r="L235" s="16" t="n"/>
      <c r="M235" s="16" t="n"/>
    </row>
    <row r="236">
      <c r="A236" s="15">
        <f>IF(C236="","",PROJ&amp;"-SVR-"&amp;B236&amp;"-"&amp;TEXT(C236,"0000"))</f>
        <v/>
      </c>
      <c r="B236" s="16" t="n"/>
      <c r="C236" s="16" t="n"/>
      <c r="D236" s="17" t="n"/>
      <c r="E236" s="16" t="n"/>
      <c r="F236" s="16" t="n"/>
      <c r="G236" s="16" t="n"/>
      <c r="H236" s="17" t="n"/>
      <c r="I236" s="18">
        <f>IF(D236="","",_xlfn.WORKDAY.INTL(D236,TA_SVR,WEEKEND,HOL))</f>
        <v/>
      </c>
      <c r="J236" s="15">
        <f>IF(OR(I236="",H236&lt;&gt;""),"",IF(DATADATE&gt;I236,"OVERDUE",""))</f>
        <v/>
      </c>
      <c r="K236" s="15">
        <f>IF(OR(H236="",I236=""),"",IF(H236&lt;=I236,"On time","Late"))</f>
        <v/>
      </c>
      <c r="L236" s="16" t="n"/>
      <c r="M236" s="16" t="n"/>
    </row>
    <row r="237">
      <c r="A237" s="15">
        <f>IF(C237="","",PROJ&amp;"-SVR-"&amp;B237&amp;"-"&amp;TEXT(C237,"0000"))</f>
        <v/>
      </c>
      <c r="B237" s="16" t="n"/>
      <c r="C237" s="16" t="n"/>
      <c r="D237" s="17" t="n"/>
      <c r="E237" s="16" t="n"/>
      <c r="F237" s="16" t="n"/>
      <c r="G237" s="16" t="n"/>
      <c r="H237" s="17" t="n"/>
      <c r="I237" s="18">
        <f>IF(D237="","",_xlfn.WORKDAY.INTL(D237,TA_SVR,WEEKEND,HOL))</f>
        <v/>
      </c>
      <c r="J237" s="15">
        <f>IF(OR(I237="",H237&lt;&gt;""),"",IF(DATADATE&gt;I237,"OVERDUE",""))</f>
        <v/>
      </c>
      <c r="K237" s="15">
        <f>IF(OR(H237="",I237=""),"",IF(H237&lt;=I237,"On time","Late"))</f>
        <v/>
      </c>
      <c r="L237" s="16" t="n"/>
      <c r="M237" s="16" t="n"/>
    </row>
    <row r="238">
      <c r="A238" s="15">
        <f>IF(C238="","",PROJ&amp;"-SVR-"&amp;B238&amp;"-"&amp;TEXT(C238,"0000"))</f>
        <v/>
      </c>
      <c r="B238" s="16" t="n"/>
      <c r="C238" s="16" t="n"/>
      <c r="D238" s="17" t="n"/>
      <c r="E238" s="16" t="n"/>
      <c r="F238" s="16" t="n"/>
      <c r="G238" s="16" t="n"/>
      <c r="H238" s="17" t="n"/>
      <c r="I238" s="18">
        <f>IF(D238="","",_xlfn.WORKDAY.INTL(D238,TA_SVR,WEEKEND,HOL))</f>
        <v/>
      </c>
      <c r="J238" s="15">
        <f>IF(OR(I238="",H238&lt;&gt;""),"",IF(DATADATE&gt;I238,"OVERDUE",""))</f>
        <v/>
      </c>
      <c r="K238" s="15">
        <f>IF(OR(H238="",I238=""),"",IF(H238&lt;=I238,"On time","Late"))</f>
        <v/>
      </c>
      <c r="L238" s="16" t="n"/>
      <c r="M238" s="16" t="n"/>
    </row>
    <row r="239">
      <c r="A239" s="15">
        <f>IF(C239="","",PROJ&amp;"-SVR-"&amp;B239&amp;"-"&amp;TEXT(C239,"0000"))</f>
        <v/>
      </c>
      <c r="B239" s="16" t="n"/>
      <c r="C239" s="16" t="n"/>
      <c r="D239" s="17" t="n"/>
      <c r="E239" s="16" t="n"/>
      <c r="F239" s="16" t="n"/>
      <c r="G239" s="16" t="n"/>
      <c r="H239" s="17" t="n"/>
      <c r="I239" s="18">
        <f>IF(D239="","",_xlfn.WORKDAY.INTL(D239,TA_SVR,WEEKEND,HOL))</f>
        <v/>
      </c>
      <c r="J239" s="15">
        <f>IF(OR(I239="",H239&lt;&gt;""),"",IF(DATADATE&gt;I239,"OVERDUE",""))</f>
        <v/>
      </c>
      <c r="K239" s="15">
        <f>IF(OR(H239="",I239=""),"",IF(H239&lt;=I239,"On time","Late"))</f>
        <v/>
      </c>
      <c r="L239" s="16" t="n"/>
      <c r="M239" s="16" t="n"/>
    </row>
    <row r="240">
      <c r="A240" s="15">
        <f>IF(C240="","",PROJ&amp;"-SVR-"&amp;B240&amp;"-"&amp;TEXT(C240,"0000"))</f>
        <v/>
      </c>
      <c r="B240" s="16" t="n"/>
      <c r="C240" s="16" t="n"/>
      <c r="D240" s="17" t="n"/>
      <c r="E240" s="16" t="n"/>
      <c r="F240" s="16" t="n"/>
      <c r="G240" s="16" t="n"/>
      <c r="H240" s="17" t="n"/>
      <c r="I240" s="18">
        <f>IF(D240="","",_xlfn.WORKDAY.INTL(D240,TA_SVR,WEEKEND,HOL))</f>
        <v/>
      </c>
      <c r="J240" s="15">
        <f>IF(OR(I240="",H240&lt;&gt;""),"",IF(DATADATE&gt;I240,"OVERDUE",""))</f>
        <v/>
      </c>
      <c r="K240" s="15">
        <f>IF(OR(H240="",I240=""),"",IF(H240&lt;=I240,"On time","Late"))</f>
        <v/>
      </c>
      <c r="L240" s="16" t="n"/>
      <c r="M240" s="16" t="n"/>
    </row>
    <row r="241">
      <c r="A241" s="15">
        <f>IF(C241="","",PROJ&amp;"-SVR-"&amp;B241&amp;"-"&amp;TEXT(C241,"0000"))</f>
        <v/>
      </c>
      <c r="B241" s="16" t="n"/>
      <c r="C241" s="16" t="n"/>
      <c r="D241" s="17" t="n"/>
      <c r="E241" s="16" t="n"/>
      <c r="F241" s="16" t="n"/>
      <c r="G241" s="16" t="n"/>
      <c r="H241" s="17" t="n"/>
      <c r="I241" s="18">
        <f>IF(D241="","",_xlfn.WORKDAY.INTL(D241,TA_SVR,WEEKEND,HOL))</f>
        <v/>
      </c>
      <c r="J241" s="15">
        <f>IF(OR(I241="",H241&lt;&gt;""),"",IF(DATADATE&gt;I241,"OVERDUE",""))</f>
        <v/>
      </c>
      <c r="K241" s="15">
        <f>IF(OR(H241="",I241=""),"",IF(H241&lt;=I241,"On time","Late"))</f>
        <v/>
      </c>
      <c r="L241" s="16" t="n"/>
      <c r="M241" s="16" t="n"/>
    </row>
    <row r="242">
      <c r="A242" s="15">
        <f>IF(C242="","",PROJ&amp;"-SVR-"&amp;B242&amp;"-"&amp;TEXT(C242,"0000"))</f>
        <v/>
      </c>
      <c r="B242" s="16" t="n"/>
      <c r="C242" s="16" t="n"/>
      <c r="D242" s="17" t="n"/>
      <c r="E242" s="16" t="n"/>
      <c r="F242" s="16" t="n"/>
      <c r="G242" s="16" t="n"/>
      <c r="H242" s="17" t="n"/>
      <c r="I242" s="18">
        <f>IF(D242="","",_xlfn.WORKDAY.INTL(D242,TA_SVR,WEEKEND,HOL))</f>
        <v/>
      </c>
      <c r="J242" s="15">
        <f>IF(OR(I242="",H242&lt;&gt;""),"",IF(DATADATE&gt;I242,"OVERDUE",""))</f>
        <v/>
      </c>
      <c r="K242" s="15">
        <f>IF(OR(H242="",I242=""),"",IF(H242&lt;=I242,"On time","Late"))</f>
        <v/>
      </c>
      <c r="L242" s="16" t="n"/>
      <c r="M242" s="16" t="n"/>
    </row>
    <row r="243">
      <c r="A243" s="15">
        <f>IF(C243="","",PROJ&amp;"-SVR-"&amp;B243&amp;"-"&amp;TEXT(C243,"0000"))</f>
        <v/>
      </c>
      <c r="B243" s="16" t="n"/>
      <c r="C243" s="16" t="n"/>
      <c r="D243" s="17" t="n"/>
      <c r="E243" s="16" t="n"/>
      <c r="F243" s="16" t="n"/>
      <c r="G243" s="16" t="n"/>
      <c r="H243" s="17" t="n"/>
      <c r="I243" s="18">
        <f>IF(D243="","",_xlfn.WORKDAY.INTL(D243,TA_SVR,WEEKEND,HOL))</f>
        <v/>
      </c>
      <c r="J243" s="15">
        <f>IF(OR(I243="",H243&lt;&gt;""),"",IF(DATADATE&gt;I243,"OVERDUE",""))</f>
        <v/>
      </c>
      <c r="K243" s="15">
        <f>IF(OR(H243="",I243=""),"",IF(H243&lt;=I243,"On time","Late"))</f>
        <v/>
      </c>
      <c r="L243" s="16" t="n"/>
      <c r="M243" s="16" t="n"/>
    </row>
    <row r="244">
      <c r="A244" s="15">
        <f>IF(C244="","",PROJ&amp;"-SVR-"&amp;B244&amp;"-"&amp;TEXT(C244,"0000"))</f>
        <v/>
      </c>
      <c r="B244" s="16" t="n"/>
      <c r="C244" s="16" t="n"/>
      <c r="D244" s="17" t="n"/>
      <c r="E244" s="16" t="n"/>
      <c r="F244" s="16" t="n"/>
      <c r="G244" s="16" t="n"/>
      <c r="H244" s="17" t="n"/>
      <c r="I244" s="18">
        <f>IF(D244="","",_xlfn.WORKDAY.INTL(D244,TA_SVR,WEEKEND,HOL))</f>
        <v/>
      </c>
      <c r="J244" s="15">
        <f>IF(OR(I244="",H244&lt;&gt;""),"",IF(DATADATE&gt;I244,"OVERDUE",""))</f>
        <v/>
      </c>
      <c r="K244" s="15">
        <f>IF(OR(H244="",I244=""),"",IF(H244&lt;=I244,"On time","Late"))</f>
        <v/>
      </c>
      <c r="L244" s="16" t="n"/>
      <c r="M244" s="16" t="n"/>
    </row>
    <row r="245">
      <c r="A245" s="15">
        <f>IF(C245="","",PROJ&amp;"-SVR-"&amp;B245&amp;"-"&amp;TEXT(C245,"0000"))</f>
        <v/>
      </c>
      <c r="B245" s="16" t="n"/>
      <c r="C245" s="16" t="n"/>
      <c r="D245" s="17" t="n"/>
      <c r="E245" s="16" t="n"/>
      <c r="F245" s="16" t="n"/>
      <c r="G245" s="16" t="n"/>
      <c r="H245" s="17" t="n"/>
      <c r="I245" s="18">
        <f>IF(D245="","",_xlfn.WORKDAY.INTL(D245,TA_SVR,WEEKEND,HOL))</f>
        <v/>
      </c>
      <c r="J245" s="15">
        <f>IF(OR(I245="",H245&lt;&gt;""),"",IF(DATADATE&gt;I245,"OVERDUE",""))</f>
        <v/>
      </c>
      <c r="K245" s="15">
        <f>IF(OR(H245="",I245=""),"",IF(H245&lt;=I245,"On time","Late"))</f>
        <v/>
      </c>
      <c r="L245" s="16" t="n"/>
      <c r="M245" s="16" t="n"/>
    </row>
    <row r="246">
      <c r="A246" s="15">
        <f>IF(C246="","",PROJ&amp;"-SVR-"&amp;B246&amp;"-"&amp;TEXT(C246,"0000"))</f>
        <v/>
      </c>
      <c r="B246" s="16" t="n"/>
      <c r="C246" s="16" t="n"/>
      <c r="D246" s="17" t="n"/>
      <c r="E246" s="16" t="n"/>
      <c r="F246" s="16" t="n"/>
      <c r="G246" s="16" t="n"/>
      <c r="H246" s="17" t="n"/>
      <c r="I246" s="18">
        <f>IF(D246="","",_xlfn.WORKDAY.INTL(D246,TA_SVR,WEEKEND,HOL))</f>
        <v/>
      </c>
      <c r="J246" s="15">
        <f>IF(OR(I246="",H246&lt;&gt;""),"",IF(DATADATE&gt;I246,"OVERDUE",""))</f>
        <v/>
      </c>
      <c r="K246" s="15">
        <f>IF(OR(H246="",I246=""),"",IF(H246&lt;=I246,"On time","Late"))</f>
        <v/>
      </c>
      <c r="L246" s="16" t="n"/>
      <c r="M246" s="16" t="n"/>
    </row>
    <row r="247">
      <c r="A247" s="15">
        <f>IF(C247="","",PROJ&amp;"-SVR-"&amp;B247&amp;"-"&amp;TEXT(C247,"0000"))</f>
        <v/>
      </c>
      <c r="B247" s="16" t="n"/>
      <c r="C247" s="16" t="n"/>
      <c r="D247" s="17" t="n"/>
      <c r="E247" s="16" t="n"/>
      <c r="F247" s="16" t="n"/>
      <c r="G247" s="16" t="n"/>
      <c r="H247" s="17" t="n"/>
      <c r="I247" s="18">
        <f>IF(D247="","",_xlfn.WORKDAY.INTL(D247,TA_SVR,WEEKEND,HOL))</f>
        <v/>
      </c>
      <c r="J247" s="15">
        <f>IF(OR(I247="",H247&lt;&gt;""),"",IF(DATADATE&gt;I247,"OVERDUE",""))</f>
        <v/>
      </c>
      <c r="K247" s="15">
        <f>IF(OR(H247="",I247=""),"",IF(H247&lt;=I247,"On time","Late"))</f>
        <v/>
      </c>
      <c r="L247" s="16" t="n"/>
      <c r="M247" s="16" t="n"/>
    </row>
    <row r="248">
      <c r="A248" s="15">
        <f>IF(C248="","",PROJ&amp;"-SVR-"&amp;B248&amp;"-"&amp;TEXT(C248,"0000"))</f>
        <v/>
      </c>
      <c r="B248" s="16" t="n"/>
      <c r="C248" s="16" t="n"/>
      <c r="D248" s="17" t="n"/>
      <c r="E248" s="16" t="n"/>
      <c r="F248" s="16" t="n"/>
      <c r="G248" s="16" t="n"/>
      <c r="H248" s="17" t="n"/>
      <c r="I248" s="18">
        <f>IF(D248="","",_xlfn.WORKDAY.INTL(D248,TA_SVR,WEEKEND,HOL))</f>
        <v/>
      </c>
      <c r="J248" s="15">
        <f>IF(OR(I248="",H248&lt;&gt;""),"",IF(DATADATE&gt;I248,"OVERDUE",""))</f>
        <v/>
      </c>
      <c r="K248" s="15">
        <f>IF(OR(H248="",I248=""),"",IF(H248&lt;=I248,"On time","Late"))</f>
        <v/>
      </c>
      <c r="L248" s="16" t="n"/>
      <c r="M248" s="16" t="n"/>
    </row>
    <row r="249">
      <c r="A249" s="15">
        <f>IF(C249="","",PROJ&amp;"-SVR-"&amp;B249&amp;"-"&amp;TEXT(C249,"0000"))</f>
        <v/>
      </c>
      <c r="B249" s="16" t="n"/>
      <c r="C249" s="16" t="n"/>
      <c r="D249" s="17" t="n"/>
      <c r="E249" s="16" t="n"/>
      <c r="F249" s="16" t="n"/>
      <c r="G249" s="16" t="n"/>
      <c r="H249" s="17" t="n"/>
      <c r="I249" s="18">
        <f>IF(D249="","",_xlfn.WORKDAY.INTL(D249,TA_SVR,WEEKEND,HOL))</f>
        <v/>
      </c>
      <c r="J249" s="15">
        <f>IF(OR(I249="",H249&lt;&gt;""),"",IF(DATADATE&gt;I249,"OVERDUE",""))</f>
        <v/>
      </c>
      <c r="K249" s="15">
        <f>IF(OR(H249="",I249=""),"",IF(H249&lt;=I249,"On time","Late"))</f>
        <v/>
      </c>
      <c r="L249" s="16" t="n"/>
      <c r="M249" s="16" t="n"/>
    </row>
    <row r="250">
      <c r="A250" s="15">
        <f>IF(C250="","",PROJ&amp;"-SVR-"&amp;B250&amp;"-"&amp;TEXT(C250,"0000"))</f>
        <v/>
      </c>
      <c r="B250" s="16" t="n"/>
      <c r="C250" s="16" t="n"/>
      <c r="D250" s="17" t="n"/>
      <c r="E250" s="16" t="n"/>
      <c r="F250" s="16" t="n"/>
      <c r="G250" s="16" t="n"/>
      <c r="H250" s="17" t="n"/>
      <c r="I250" s="18">
        <f>IF(D250="","",_xlfn.WORKDAY.INTL(D250,TA_SVR,WEEKEND,HOL))</f>
        <v/>
      </c>
      <c r="J250" s="15">
        <f>IF(OR(I250="",H250&lt;&gt;""),"",IF(DATADATE&gt;I250,"OVERDUE",""))</f>
        <v/>
      </c>
      <c r="K250" s="15">
        <f>IF(OR(H250="",I250=""),"",IF(H250&lt;=I250,"On time","Late"))</f>
        <v/>
      </c>
      <c r="L250" s="16" t="n"/>
      <c r="M250" s="16" t="n"/>
    </row>
    <row r="251">
      <c r="A251" s="15">
        <f>IF(C251="","",PROJ&amp;"-SVR-"&amp;B251&amp;"-"&amp;TEXT(C251,"0000"))</f>
        <v/>
      </c>
      <c r="B251" s="16" t="n"/>
      <c r="C251" s="16" t="n"/>
      <c r="D251" s="17" t="n"/>
      <c r="E251" s="16" t="n"/>
      <c r="F251" s="16" t="n"/>
      <c r="G251" s="16" t="n"/>
      <c r="H251" s="17" t="n"/>
      <c r="I251" s="18">
        <f>IF(D251="","",_xlfn.WORKDAY.INTL(D251,TA_SVR,WEEKEND,HOL))</f>
        <v/>
      </c>
      <c r="J251" s="15">
        <f>IF(OR(I251="",H251&lt;&gt;""),"",IF(DATADATE&gt;I251,"OVERDUE",""))</f>
        <v/>
      </c>
      <c r="K251" s="15">
        <f>IF(OR(H251="",I251=""),"",IF(H251&lt;=I251,"On time","Late"))</f>
        <v/>
      </c>
      <c r="L251" s="16" t="n"/>
      <c r="M251" s="16" t="n"/>
    </row>
    <row r="252">
      <c r="A252" s="15">
        <f>IF(C252="","",PROJ&amp;"-SVR-"&amp;B252&amp;"-"&amp;TEXT(C252,"0000"))</f>
        <v/>
      </c>
      <c r="B252" s="16" t="n"/>
      <c r="C252" s="16" t="n"/>
      <c r="D252" s="17" t="n"/>
      <c r="E252" s="16" t="n"/>
      <c r="F252" s="16" t="n"/>
      <c r="G252" s="16" t="n"/>
      <c r="H252" s="17" t="n"/>
      <c r="I252" s="18">
        <f>IF(D252="","",_xlfn.WORKDAY.INTL(D252,TA_SVR,WEEKEND,HOL))</f>
        <v/>
      </c>
      <c r="J252" s="15">
        <f>IF(OR(I252="",H252&lt;&gt;""),"",IF(DATADATE&gt;I252,"OVERDUE",""))</f>
        <v/>
      </c>
      <c r="K252" s="15">
        <f>IF(OR(H252="",I252=""),"",IF(H252&lt;=I252,"On time","Late"))</f>
        <v/>
      </c>
      <c r="L252" s="16" t="n"/>
      <c r="M252" s="16" t="n"/>
    </row>
    <row r="253">
      <c r="A253" s="15">
        <f>IF(C253="","",PROJ&amp;"-SVR-"&amp;B253&amp;"-"&amp;TEXT(C253,"0000"))</f>
        <v/>
      </c>
      <c r="B253" s="16" t="n"/>
      <c r="C253" s="16" t="n"/>
      <c r="D253" s="17" t="n"/>
      <c r="E253" s="16" t="n"/>
      <c r="F253" s="16" t="n"/>
      <c r="G253" s="16" t="n"/>
      <c r="H253" s="17" t="n"/>
      <c r="I253" s="18">
        <f>IF(D253="","",_xlfn.WORKDAY.INTL(D253,TA_SVR,WEEKEND,HOL))</f>
        <v/>
      </c>
      <c r="J253" s="15">
        <f>IF(OR(I253="",H253&lt;&gt;""),"",IF(DATADATE&gt;I253,"OVERDUE",""))</f>
        <v/>
      </c>
      <c r="K253" s="15">
        <f>IF(OR(H253="",I253=""),"",IF(H253&lt;=I253,"On time","Late"))</f>
        <v/>
      </c>
      <c r="L253" s="16" t="n"/>
      <c r="M253" s="16" t="n"/>
    </row>
    <row r="254">
      <c r="A254" s="15">
        <f>IF(C254="","",PROJ&amp;"-SVR-"&amp;B254&amp;"-"&amp;TEXT(C254,"0000"))</f>
        <v/>
      </c>
      <c r="B254" s="16" t="n"/>
      <c r="C254" s="16" t="n"/>
      <c r="D254" s="17" t="n"/>
      <c r="E254" s="16" t="n"/>
      <c r="F254" s="16" t="n"/>
      <c r="G254" s="16" t="n"/>
      <c r="H254" s="17" t="n"/>
      <c r="I254" s="18">
        <f>IF(D254="","",_xlfn.WORKDAY.INTL(D254,TA_SVR,WEEKEND,HOL))</f>
        <v/>
      </c>
      <c r="J254" s="15">
        <f>IF(OR(I254="",H254&lt;&gt;""),"",IF(DATADATE&gt;I254,"OVERDUE",""))</f>
        <v/>
      </c>
      <c r="K254" s="15">
        <f>IF(OR(H254="",I254=""),"",IF(H254&lt;=I254,"On time","Late"))</f>
        <v/>
      </c>
      <c r="L254" s="16" t="n"/>
      <c r="M254" s="16" t="n"/>
    </row>
    <row r="255">
      <c r="A255" s="15">
        <f>IF(C255="","",PROJ&amp;"-SVR-"&amp;B255&amp;"-"&amp;TEXT(C255,"0000"))</f>
        <v/>
      </c>
      <c r="B255" s="16" t="n"/>
      <c r="C255" s="16" t="n"/>
      <c r="D255" s="17" t="n"/>
      <c r="E255" s="16" t="n"/>
      <c r="F255" s="16" t="n"/>
      <c r="G255" s="16" t="n"/>
      <c r="H255" s="17" t="n"/>
      <c r="I255" s="18">
        <f>IF(D255="","",_xlfn.WORKDAY.INTL(D255,TA_SVR,WEEKEND,HOL))</f>
        <v/>
      </c>
      <c r="J255" s="15">
        <f>IF(OR(I255="",H255&lt;&gt;""),"",IF(DATADATE&gt;I255,"OVERDUE",""))</f>
        <v/>
      </c>
      <c r="K255" s="15">
        <f>IF(OR(H255="",I255=""),"",IF(H255&lt;=I255,"On time","Late"))</f>
        <v/>
      </c>
      <c r="L255" s="16" t="n"/>
      <c r="M255" s="16" t="n"/>
    </row>
    <row r="256">
      <c r="A256" s="15">
        <f>IF(C256="","",PROJ&amp;"-SVR-"&amp;B256&amp;"-"&amp;TEXT(C256,"0000"))</f>
        <v/>
      </c>
      <c r="B256" s="16" t="n"/>
      <c r="C256" s="16" t="n"/>
      <c r="D256" s="17" t="n"/>
      <c r="E256" s="16" t="n"/>
      <c r="F256" s="16" t="n"/>
      <c r="G256" s="16" t="n"/>
      <c r="H256" s="17" t="n"/>
      <c r="I256" s="18">
        <f>IF(D256="","",_xlfn.WORKDAY.INTL(D256,TA_SVR,WEEKEND,HOL))</f>
        <v/>
      </c>
      <c r="J256" s="15">
        <f>IF(OR(I256="",H256&lt;&gt;""),"",IF(DATADATE&gt;I256,"OVERDUE",""))</f>
        <v/>
      </c>
      <c r="K256" s="15">
        <f>IF(OR(H256="",I256=""),"",IF(H256&lt;=I256,"On time","Late"))</f>
        <v/>
      </c>
      <c r="L256" s="16" t="n"/>
      <c r="M256" s="16" t="n"/>
    </row>
    <row r="257">
      <c r="A257" s="15">
        <f>IF(C257="","",PROJ&amp;"-SVR-"&amp;B257&amp;"-"&amp;TEXT(C257,"0000"))</f>
        <v/>
      </c>
      <c r="B257" s="16" t="n"/>
      <c r="C257" s="16" t="n"/>
      <c r="D257" s="17" t="n"/>
      <c r="E257" s="16" t="n"/>
      <c r="F257" s="16" t="n"/>
      <c r="G257" s="16" t="n"/>
      <c r="H257" s="17" t="n"/>
      <c r="I257" s="18">
        <f>IF(D257="","",_xlfn.WORKDAY.INTL(D257,TA_SVR,WEEKEND,HOL))</f>
        <v/>
      </c>
      <c r="J257" s="15">
        <f>IF(OR(I257="",H257&lt;&gt;""),"",IF(DATADATE&gt;I257,"OVERDUE",""))</f>
        <v/>
      </c>
      <c r="K257" s="15">
        <f>IF(OR(H257="",I257=""),"",IF(H257&lt;=I257,"On time","Late"))</f>
        <v/>
      </c>
      <c r="L257" s="16" t="n"/>
      <c r="M257" s="16" t="n"/>
    </row>
    <row r="258">
      <c r="A258" s="15">
        <f>IF(C258="","",PROJ&amp;"-SVR-"&amp;B258&amp;"-"&amp;TEXT(C258,"0000"))</f>
        <v/>
      </c>
      <c r="B258" s="16" t="n"/>
      <c r="C258" s="16" t="n"/>
      <c r="D258" s="17" t="n"/>
      <c r="E258" s="16" t="n"/>
      <c r="F258" s="16" t="n"/>
      <c r="G258" s="16" t="n"/>
      <c r="H258" s="17" t="n"/>
      <c r="I258" s="18">
        <f>IF(D258="","",_xlfn.WORKDAY.INTL(D258,TA_SVR,WEEKEND,HOL))</f>
        <v/>
      </c>
      <c r="J258" s="15">
        <f>IF(OR(I258="",H258&lt;&gt;""),"",IF(DATADATE&gt;I258,"OVERDUE",""))</f>
        <v/>
      </c>
      <c r="K258" s="15">
        <f>IF(OR(H258="",I258=""),"",IF(H258&lt;=I258,"On time","Late"))</f>
        <v/>
      </c>
      <c r="L258" s="16" t="n"/>
      <c r="M258" s="16" t="n"/>
    </row>
    <row r="259">
      <c r="A259" s="15">
        <f>IF(C259="","",PROJ&amp;"-SVR-"&amp;B259&amp;"-"&amp;TEXT(C259,"0000"))</f>
        <v/>
      </c>
      <c r="B259" s="16" t="n"/>
      <c r="C259" s="16" t="n"/>
      <c r="D259" s="17" t="n"/>
      <c r="E259" s="16" t="n"/>
      <c r="F259" s="16" t="n"/>
      <c r="G259" s="16" t="n"/>
      <c r="H259" s="17" t="n"/>
      <c r="I259" s="18">
        <f>IF(D259="","",_xlfn.WORKDAY.INTL(D259,TA_SVR,WEEKEND,HOL))</f>
        <v/>
      </c>
      <c r="J259" s="15">
        <f>IF(OR(I259="",H259&lt;&gt;""),"",IF(DATADATE&gt;I259,"OVERDUE",""))</f>
        <v/>
      </c>
      <c r="K259" s="15">
        <f>IF(OR(H259="",I259=""),"",IF(H259&lt;=I259,"On time","Late"))</f>
        <v/>
      </c>
      <c r="L259" s="16" t="n"/>
      <c r="M259" s="16" t="n"/>
    </row>
    <row r="260">
      <c r="A260" s="15">
        <f>IF(C260="","",PROJ&amp;"-SVR-"&amp;B260&amp;"-"&amp;TEXT(C260,"0000"))</f>
        <v/>
      </c>
      <c r="B260" s="16" t="n"/>
      <c r="C260" s="16" t="n"/>
      <c r="D260" s="17" t="n"/>
      <c r="E260" s="16" t="n"/>
      <c r="F260" s="16" t="n"/>
      <c r="G260" s="16" t="n"/>
      <c r="H260" s="17" t="n"/>
      <c r="I260" s="18">
        <f>IF(D260="","",_xlfn.WORKDAY.INTL(D260,TA_SVR,WEEKEND,HOL))</f>
        <v/>
      </c>
      <c r="J260" s="15">
        <f>IF(OR(I260="",H260&lt;&gt;""),"",IF(DATADATE&gt;I260,"OVERDUE",""))</f>
        <v/>
      </c>
      <c r="K260" s="15">
        <f>IF(OR(H260="",I260=""),"",IF(H260&lt;=I260,"On time","Late"))</f>
        <v/>
      </c>
      <c r="L260" s="16" t="n"/>
      <c r="M260" s="16" t="n"/>
    </row>
    <row r="261">
      <c r="A261" s="15">
        <f>IF(C261="","",PROJ&amp;"-SVR-"&amp;B261&amp;"-"&amp;TEXT(C261,"0000"))</f>
        <v/>
      </c>
      <c r="B261" s="16" t="n"/>
      <c r="C261" s="16" t="n"/>
      <c r="D261" s="17" t="n"/>
      <c r="E261" s="16" t="n"/>
      <c r="F261" s="16" t="n"/>
      <c r="G261" s="16" t="n"/>
      <c r="H261" s="17" t="n"/>
      <c r="I261" s="18">
        <f>IF(D261="","",_xlfn.WORKDAY.INTL(D261,TA_SVR,WEEKEND,HOL))</f>
        <v/>
      </c>
      <c r="J261" s="15">
        <f>IF(OR(I261="",H261&lt;&gt;""),"",IF(DATADATE&gt;I261,"OVERDUE",""))</f>
        <v/>
      </c>
      <c r="K261" s="15">
        <f>IF(OR(H261="",I261=""),"",IF(H261&lt;=I261,"On time","Late"))</f>
        <v/>
      </c>
      <c r="L261" s="16" t="n"/>
      <c r="M261" s="16" t="n"/>
    </row>
    <row r="262">
      <c r="A262" s="15">
        <f>IF(C262="","",PROJ&amp;"-SVR-"&amp;B262&amp;"-"&amp;TEXT(C262,"0000"))</f>
        <v/>
      </c>
      <c r="B262" s="16" t="n"/>
      <c r="C262" s="16" t="n"/>
      <c r="D262" s="17" t="n"/>
      <c r="E262" s="16" t="n"/>
      <c r="F262" s="16" t="n"/>
      <c r="G262" s="16" t="n"/>
      <c r="H262" s="17" t="n"/>
      <c r="I262" s="18">
        <f>IF(D262="","",_xlfn.WORKDAY.INTL(D262,TA_SVR,WEEKEND,HOL))</f>
        <v/>
      </c>
      <c r="J262" s="15">
        <f>IF(OR(I262="",H262&lt;&gt;""),"",IF(DATADATE&gt;I262,"OVERDUE",""))</f>
        <v/>
      </c>
      <c r="K262" s="15">
        <f>IF(OR(H262="",I262=""),"",IF(H262&lt;=I262,"On time","Late"))</f>
        <v/>
      </c>
      <c r="L262" s="16" t="n"/>
      <c r="M262" s="16" t="n"/>
    </row>
    <row r="263">
      <c r="A263" s="15">
        <f>IF(C263="","",PROJ&amp;"-SVR-"&amp;B263&amp;"-"&amp;TEXT(C263,"0000"))</f>
        <v/>
      </c>
      <c r="B263" s="16" t="n"/>
      <c r="C263" s="16" t="n"/>
      <c r="D263" s="17" t="n"/>
      <c r="E263" s="16" t="n"/>
      <c r="F263" s="16" t="n"/>
      <c r="G263" s="16" t="n"/>
      <c r="H263" s="17" t="n"/>
      <c r="I263" s="18">
        <f>IF(D263="","",_xlfn.WORKDAY.INTL(D263,TA_SVR,WEEKEND,HOL))</f>
        <v/>
      </c>
      <c r="J263" s="15">
        <f>IF(OR(I263="",H263&lt;&gt;""),"",IF(DATADATE&gt;I263,"OVERDUE",""))</f>
        <v/>
      </c>
      <c r="K263" s="15">
        <f>IF(OR(H263="",I263=""),"",IF(H263&lt;=I263,"On time","Late"))</f>
        <v/>
      </c>
      <c r="L263" s="16" t="n"/>
      <c r="M263" s="16" t="n"/>
    </row>
    <row r="264">
      <c r="A264" s="15">
        <f>IF(C264="","",PROJ&amp;"-SVR-"&amp;B264&amp;"-"&amp;TEXT(C264,"0000"))</f>
        <v/>
      </c>
      <c r="B264" s="16" t="n"/>
      <c r="C264" s="16" t="n"/>
      <c r="D264" s="17" t="n"/>
      <c r="E264" s="16" t="n"/>
      <c r="F264" s="16" t="n"/>
      <c r="G264" s="16" t="n"/>
      <c r="H264" s="17" t="n"/>
      <c r="I264" s="18">
        <f>IF(D264="","",_xlfn.WORKDAY.INTL(D264,TA_SVR,WEEKEND,HOL))</f>
        <v/>
      </c>
      <c r="J264" s="15">
        <f>IF(OR(I264="",H264&lt;&gt;""),"",IF(DATADATE&gt;I264,"OVERDUE",""))</f>
        <v/>
      </c>
      <c r="K264" s="15">
        <f>IF(OR(H264="",I264=""),"",IF(H264&lt;=I264,"On time","Late"))</f>
        <v/>
      </c>
      <c r="L264" s="16" t="n"/>
      <c r="M264" s="16" t="n"/>
    </row>
    <row r="265">
      <c r="A265" s="15">
        <f>IF(C265="","",PROJ&amp;"-SVR-"&amp;B265&amp;"-"&amp;TEXT(C265,"0000"))</f>
        <v/>
      </c>
      <c r="B265" s="16" t="n"/>
      <c r="C265" s="16" t="n"/>
      <c r="D265" s="17" t="n"/>
      <c r="E265" s="16" t="n"/>
      <c r="F265" s="16" t="n"/>
      <c r="G265" s="16" t="n"/>
      <c r="H265" s="17" t="n"/>
      <c r="I265" s="18">
        <f>IF(D265="","",_xlfn.WORKDAY.INTL(D265,TA_SVR,WEEKEND,HOL))</f>
        <v/>
      </c>
      <c r="J265" s="15">
        <f>IF(OR(I265="",H265&lt;&gt;""),"",IF(DATADATE&gt;I265,"OVERDUE",""))</f>
        <v/>
      </c>
      <c r="K265" s="15">
        <f>IF(OR(H265="",I265=""),"",IF(H265&lt;=I265,"On time","Late"))</f>
        <v/>
      </c>
      <c r="L265" s="16" t="n"/>
      <c r="M265" s="16" t="n"/>
    </row>
    <row r="266">
      <c r="A266" s="15">
        <f>IF(C266="","",PROJ&amp;"-SVR-"&amp;B266&amp;"-"&amp;TEXT(C266,"0000"))</f>
        <v/>
      </c>
      <c r="B266" s="16" t="n"/>
      <c r="C266" s="16" t="n"/>
      <c r="D266" s="17" t="n"/>
      <c r="E266" s="16" t="n"/>
      <c r="F266" s="16" t="n"/>
      <c r="G266" s="16" t="n"/>
      <c r="H266" s="17" t="n"/>
      <c r="I266" s="18">
        <f>IF(D266="","",_xlfn.WORKDAY.INTL(D266,TA_SVR,WEEKEND,HOL))</f>
        <v/>
      </c>
      <c r="J266" s="15">
        <f>IF(OR(I266="",H266&lt;&gt;""),"",IF(DATADATE&gt;I266,"OVERDUE",""))</f>
        <v/>
      </c>
      <c r="K266" s="15">
        <f>IF(OR(H266="",I266=""),"",IF(H266&lt;=I266,"On time","Late"))</f>
        <v/>
      </c>
      <c r="L266" s="16" t="n"/>
      <c r="M266" s="16" t="n"/>
    </row>
    <row r="267">
      <c r="A267" s="15">
        <f>IF(C267="","",PROJ&amp;"-SVR-"&amp;B267&amp;"-"&amp;TEXT(C267,"0000"))</f>
        <v/>
      </c>
      <c r="B267" s="16" t="n"/>
      <c r="C267" s="16" t="n"/>
      <c r="D267" s="17" t="n"/>
      <c r="E267" s="16" t="n"/>
      <c r="F267" s="16" t="n"/>
      <c r="G267" s="16" t="n"/>
      <c r="H267" s="17" t="n"/>
      <c r="I267" s="18">
        <f>IF(D267="","",_xlfn.WORKDAY.INTL(D267,TA_SVR,WEEKEND,HOL))</f>
        <v/>
      </c>
      <c r="J267" s="15">
        <f>IF(OR(I267="",H267&lt;&gt;""),"",IF(DATADATE&gt;I267,"OVERDUE",""))</f>
        <v/>
      </c>
      <c r="K267" s="15">
        <f>IF(OR(H267="",I267=""),"",IF(H267&lt;=I267,"On time","Late"))</f>
        <v/>
      </c>
      <c r="L267" s="16" t="n"/>
      <c r="M267" s="16" t="n"/>
    </row>
    <row r="268">
      <c r="A268" s="15">
        <f>IF(C268="","",PROJ&amp;"-SVR-"&amp;B268&amp;"-"&amp;TEXT(C268,"0000"))</f>
        <v/>
      </c>
      <c r="B268" s="16" t="n"/>
      <c r="C268" s="16" t="n"/>
      <c r="D268" s="17" t="n"/>
      <c r="E268" s="16" t="n"/>
      <c r="F268" s="16" t="n"/>
      <c r="G268" s="16" t="n"/>
      <c r="H268" s="17" t="n"/>
      <c r="I268" s="18">
        <f>IF(D268="","",_xlfn.WORKDAY.INTL(D268,TA_SVR,WEEKEND,HOL))</f>
        <v/>
      </c>
      <c r="J268" s="15">
        <f>IF(OR(I268="",H268&lt;&gt;""),"",IF(DATADATE&gt;I268,"OVERDUE",""))</f>
        <v/>
      </c>
      <c r="K268" s="15">
        <f>IF(OR(H268="",I268=""),"",IF(H268&lt;=I268,"On time","Late"))</f>
        <v/>
      </c>
      <c r="L268" s="16" t="n"/>
      <c r="M268" s="16" t="n"/>
    </row>
    <row r="269">
      <c r="A269" s="15">
        <f>IF(C269="","",PROJ&amp;"-SVR-"&amp;B269&amp;"-"&amp;TEXT(C269,"0000"))</f>
        <v/>
      </c>
      <c r="B269" s="16" t="n"/>
      <c r="C269" s="16" t="n"/>
      <c r="D269" s="17" t="n"/>
      <c r="E269" s="16" t="n"/>
      <c r="F269" s="16" t="n"/>
      <c r="G269" s="16" t="n"/>
      <c r="H269" s="17" t="n"/>
      <c r="I269" s="18">
        <f>IF(D269="","",_xlfn.WORKDAY.INTL(D269,TA_SVR,WEEKEND,HOL))</f>
        <v/>
      </c>
      <c r="J269" s="15">
        <f>IF(OR(I269="",H269&lt;&gt;""),"",IF(DATADATE&gt;I269,"OVERDUE",""))</f>
        <v/>
      </c>
      <c r="K269" s="15">
        <f>IF(OR(H269="",I269=""),"",IF(H269&lt;=I269,"On time","Late"))</f>
        <v/>
      </c>
      <c r="L269" s="16" t="n"/>
      <c r="M269" s="16" t="n"/>
    </row>
    <row r="270">
      <c r="A270" s="15">
        <f>IF(C270="","",PROJ&amp;"-SVR-"&amp;B270&amp;"-"&amp;TEXT(C270,"0000"))</f>
        <v/>
      </c>
      <c r="B270" s="16" t="n"/>
      <c r="C270" s="16" t="n"/>
      <c r="D270" s="17" t="n"/>
      <c r="E270" s="16" t="n"/>
      <c r="F270" s="16" t="n"/>
      <c r="G270" s="16" t="n"/>
      <c r="H270" s="17" t="n"/>
      <c r="I270" s="18">
        <f>IF(D270="","",_xlfn.WORKDAY.INTL(D270,TA_SVR,WEEKEND,HOL))</f>
        <v/>
      </c>
      <c r="J270" s="15">
        <f>IF(OR(I270="",H270&lt;&gt;""),"",IF(DATADATE&gt;I270,"OVERDUE",""))</f>
        <v/>
      </c>
      <c r="K270" s="15">
        <f>IF(OR(H270="",I270=""),"",IF(H270&lt;=I270,"On time","Late"))</f>
        <v/>
      </c>
      <c r="L270" s="16" t="n"/>
      <c r="M270" s="16" t="n"/>
    </row>
    <row r="271">
      <c r="A271" s="15">
        <f>IF(C271="","",PROJ&amp;"-SVR-"&amp;B271&amp;"-"&amp;TEXT(C271,"0000"))</f>
        <v/>
      </c>
      <c r="B271" s="16" t="n"/>
      <c r="C271" s="16" t="n"/>
      <c r="D271" s="17" t="n"/>
      <c r="E271" s="16" t="n"/>
      <c r="F271" s="16" t="n"/>
      <c r="G271" s="16" t="n"/>
      <c r="H271" s="17" t="n"/>
      <c r="I271" s="18">
        <f>IF(D271="","",_xlfn.WORKDAY.INTL(D271,TA_SVR,WEEKEND,HOL))</f>
        <v/>
      </c>
      <c r="J271" s="15">
        <f>IF(OR(I271="",H271&lt;&gt;""),"",IF(DATADATE&gt;I271,"OVERDUE",""))</f>
        <v/>
      </c>
      <c r="K271" s="15">
        <f>IF(OR(H271="",I271=""),"",IF(H271&lt;=I271,"On time","Late"))</f>
        <v/>
      </c>
      <c r="L271" s="16" t="n"/>
      <c r="M271" s="16" t="n"/>
    </row>
    <row r="272">
      <c r="A272" s="15">
        <f>IF(C272="","",PROJ&amp;"-SVR-"&amp;B272&amp;"-"&amp;TEXT(C272,"0000"))</f>
        <v/>
      </c>
      <c r="B272" s="16" t="n"/>
      <c r="C272" s="16" t="n"/>
      <c r="D272" s="17" t="n"/>
      <c r="E272" s="16" t="n"/>
      <c r="F272" s="16" t="n"/>
      <c r="G272" s="16" t="n"/>
      <c r="H272" s="17" t="n"/>
      <c r="I272" s="18">
        <f>IF(D272="","",_xlfn.WORKDAY.INTL(D272,TA_SVR,WEEKEND,HOL))</f>
        <v/>
      </c>
      <c r="J272" s="15">
        <f>IF(OR(I272="",H272&lt;&gt;""),"",IF(DATADATE&gt;I272,"OVERDUE",""))</f>
        <v/>
      </c>
      <c r="K272" s="15">
        <f>IF(OR(H272="",I272=""),"",IF(H272&lt;=I272,"On time","Late"))</f>
        <v/>
      </c>
      <c r="L272" s="16" t="n"/>
      <c r="M272" s="16" t="n"/>
    </row>
    <row r="273">
      <c r="A273" s="15">
        <f>IF(C273="","",PROJ&amp;"-SVR-"&amp;B273&amp;"-"&amp;TEXT(C273,"0000"))</f>
        <v/>
      </c>
      <c r="B273" s="16" t="n"/>
      <c r="C273" s="16" t="n"/>
      <c r="D273" s="17" t="n"/>
      <c r="E273" s="16" t="n"/>
      <c r="F273" s="16" t="n"/>
      <c r="G273" s="16" t="n"/>
      <c r="H273" s="17" t="n"/>
      <c r="I273" s="18">
        <f>IF(D273="","",_xlfn.WORKDAY.INTL(D273,TA_SVR,WEEKEND,HOL))</f>
        <v/>
      </c>
      <c r="J273" s="15">
        <f>IF(OR(I273="",H273&lt;&gt;""),"",IF(DATADATE&gt;I273,"OVERDUE",""))</f>
        <v/>
      </c>
      <c r="K273" s="15">
        <f>IF(OR(H273="",I273=""),"",IF(H273&lt;=I273,"On time","Late"))</f>
        <v/>
      </c>
      <c r="L273" s="16" t="n"/>
      <c r="M273" s="16" t="n"/>
    </row>
    <row r="274">
      <c r="A274" s="15">
        <f>IF(C274="","",PROJ&amp;"-SVR-"&amp;B274&amp;"-"&amp;TEXT(C274,"0000"))</f>
        <v/>
      </c>
      <c r="B274" s="16" t="n"/>
      <c r="C274" s="16" t="n"/>
      <c r="D274" s="17" t="n"/>
      <c r="E274" s="16" t="n"/>
      <c r="F274" s="16" t="n"/>
      <c r="G274" s="16" t="n"/>
      <c r="H274" s="17" t="n"/>
      <c r="I274" s="18">
        <f>IF(D274="","",_xlfn.WORKDAY.INTL(D274,TA_SVR,WEEKEND,HOL))</f>
        <v/>
      </c>
      <c r="J274" s="15">
        <f>IF(OR(I274="",H274&lt;&gt;""),"",IF(DATADATE&gt;I274,"OVERDUE",""))</f>
        <v/>
      </c>
      <c r="K274" s="15">
        <f>IF(OR(H274="",I274=""),"",IF(H274&lt;=I274,"On time","Late"))</f>
        <v/>
      </c>
      <c r="L274" s="16" t="n"/>
      <c r="M274" s="16" t="n"/>
    </row>
    <row r="275">
      <c r="A275" s="15">
        <f>IF(C275="","",PROJ&amp;"-SVR-"&amp;B275&amp;"-"&amp;TEXT(C275,"0000"))</f>
        <v/>
      </c>
      <c r="B275" s="16" t="n"/>
      <c r="C275" s="16" t="n"/>
      <c r="D275" s="17" t="n"/>
      <c r="E275" s="16" t="n"/>
      <c r="F275" s="16" t="n"/>
      <c r="G275" s="16" t="n"/>
      <c r="H275" s="17" t="n"/>
      <c r="I275" s="18">
        <f>IF(D275="","",_xlfn.WORKDAY.INTL(D275,TA_SVR,WEEKEND,HOL))</f>
        <v/>
      </c>
      <c r="J275" s="15">
        <f>IF(OR(I275="",H275&lt;&gt;""),"",IF(DATADATE&gt;I275,"OVERDUE",""))</f>
        <v/>
      </c>
      <c r="K275" s="15">
        <f>IF(OR(H275="",I275=""),"",IF(H275&lt;=I275,"On time","Late"))</f>
        <v/>
      </c>
      <c r="L275" s="16" t="n"/>
      <c r="M275" s="16" t="n"/>
    </row>
    <row r="276">
      <c r="A276" s="15">
        <f>IF(C276="","",PROJ&amp;"-SVR-"&amp;B276&amp;"-"&amp;TEXT(C276,"0000"))</f>
        <v/>
      </c>
      <c r="B276" s="16" t="n"/>
      <c r="C276" s="16" t="n"/>
      <c r="D276" s="17" t="n"/>
      <c r="E276" s="16" t="n"/>
      <c r="F276" s="16" t="n"/>
      <c r="G276" s="16" t="n"/>
      <c r="H276" s="17" t="n"/>
      <c r="I276" s="18">
        <f>IF(D276="","",_xlfn.WORKDAY.INTL(D276,TA_SVR,WEEKEND,HOL))</f>
        <v/>
      </c>
      <c r="J276" s="15">
        <f>IF(OR(I276="",H276&lt;&gt;""),"",IF(DATADATE&gt;I276,"OVERDUE",""))</f>
        <v/>
      </c>
      <c r="K276" s="15">
        <f>IF(OR(H276="",I276=""),"",IF(H276&lt;=I276,"On time","Late"))</f>
        <v/>
      </c>
      <c r="L276" s="16" t="n"/>
      <c r="M276" s="16" t="n"/>
    </row>
    <row r="277">
      <c r="A277" s="15">
        <f>IF(C277="","",PROJ&amp;"-SVR-"&amp;B277&amp;"-"&amp;TEXT(C277,"0000"))</f>
        <v/>
      </c>
      <c r="B277" s="16" t="n"/>
      <c r="C277" s="16" t="n"/>
      <c r="D277" s="17" t="n"/>
      <c r="E277" s="16" t="n"/>
      <c r="F277" s="16" t="n"/>
      <c r="G277" s="16" t="n"/>
      <c r="H277" s="17" t="n"/>
      <c r="I277" s="18">
        <f>IF(D277="","",_xlfn.WORKDAY.INTL(D277,TA_SVR,WEEKEND,HOL))</f>
        <v/>
      </c>
      <c r="J277" s="15">
        <f>IF(OR(I277="",H277&lt;&gt;""),"",IF(DATADATE&gt;I277,"OVERDUE",""))</f>
        <v/>
      </c>
      <c r="K277" s="15">
        <f>IF(OR(H277="",I277=""),"",IF(H277&lt;=I277,"On time","Late"))</f>
        <v/>
      </c>
      <c r="L277" s="16" t="n"/>
      <c r="M277" s="16" t="n"/>
    </row>
    <row r="278">
      <c r="A278" s="15">
        <f>IF(C278="","",PROJ&amp;"-SVR-"&amp;B278&amp;"-"&amp;TEXT(C278,"0000"))</f>
        <v/>
      </c>
      <c r="B278" s="16" t="n"/>
      <c r="C278" s="16" t="n"/>
      <c r="D278" s="17" t="n"/>
      <c r="E278" s="16" t="n"/>
      <c r="F278" s="16" t="n"/>
      <c r="G278" s="16" t="n"/>
      <c r="H278" s="17" t="n"/>
      <c r="I278" s="18">
        <f>IF(D278="","",_xlfn.WORKDAY.INTL(D278,TA_SVR,WEEKEND,HOL))</f>
        <v/>
      </c>
      <c r="J278" s="15">
        <f>IF(OR(I278="",H278&lt;&gt;""),"",IF(DATADATE&gt;I278,"OVERDUE",""))</f>
        <v/>
      </c>
      <c r="K278" s="15">
        <f>IF(OR(H278="",I278=""),"",IF(H278&lt;=I278,"On time","Late"))</f>
        <v/>
      </c>
      <c r="L278" s="16" t="n"/>
      <c r="M278" s="16" t="n"/>
    </row>
    <row r="279">
      <c r="A279" s="15">
        <f>IF(C279="","",PROJ&amp;"-SVR-"&amp;B279&amp;"-"&amp;TEXT(C279,"0000"))</f>
        <v/>
      </c>
      <c r="B279" s="16" t="n"/>
      <c r="C279" s="16" t="n"/>
      <c r="D279" s="17" t="n"/>
      <c r="E279" s="16" t="n"/>
      <c r="F279" s="16" t="n"/>
      <c r="G279" s="16" t="n"/>
      <c r="H279" s="17" t="n"/>
      <c r="I279" s="18">
        <f>IF(D279="","",_xlfn.WORKDAY.INTL(D279,TA_SVR,WEEKEND,HOL))</f>
        <v/>
      </c>
      <c r="J279" s="15">
        <f>IF(OR(I279="",H279&lt;&gt;""),"",IF(DATADATE&gt;I279,"OVERDUE",""))</f>
        <v/>
      </c>
      <c r="K279" s="15">
        <f>IF(OR(H279="",I279=""),"",IF(H279&lt;=I279,"On time","Late"))</f>
        <v/>
      </c>
      <c r="L279" s="16" t="n"/>
      <c r="M279" s="16" t="n"/>
    </row>
    <row r="280">
      <c r="A280" s="15">
        <f>IF(C280="","",PROJ&amp;"-SVR-"&amp;B280&amp;"-"&amp;TEXT(C280,"0000"))</f>
        <v/>
      </c>
      <c r="B280" s="16" t="n"/>
      <c r="C280" s="16" t="n"/>
      <c r="D280" s="17" t="n"/>
      <c r="E280" s="16" t="n"/>
      <c r="F280" s="16" t="n"/>
      <c r="G280" s="16" t="n"/>
      <c r="H280" s="17" t="n"/>
      <c r="I280" s="18">
        <f>IF(D280="","",_xlfn.WORKDAY.INTL(D280,TA_SVR,WEEKEND,HOL))</f>
        <v/>
      </c>
      <c r="J280" s="15">
        <f>IF(OR(I280="",H280&lt;&gt;""),"",IF(DATADATE&gt;I280,"OVERDUE",""))</f>
        <v/>
      </c>
      <c r="K280" s="15">
        <f>IF(OR(H280="",I280=""),"",IF(H280&lt;=I280,"On time","Late"))</f>
        <v/>
      </c>
      <c r="L280" s="16" t="n"/>
      <c r="M280" s="16" t="n"/>
    </row>
    <row r="281">
      <c r="A281" s="15">
        <f>IF(C281="","",PROJ&amp;"-SVR-"&amp;B281&amp;"-"&amp;TEXT(C281,"0000"))</f>
        <v/>
      </c>
      <c r="B281" s="16" t="n"/>
      <c r="C281" s="16" t="n"/>
      <c r="D281" s="17" t="n"/>
      <c r="E281" s="16" t="n"/>
      <c r="F281" s="16" t="n"/>
      <c r="G281" s="16" t="n"/>
      <c r="H281" s="17" t="n"/>
      <c r="I281" s="18">
        <f>IF(D281="","",_xlfn.WORKDAY.INTL(D281,TA_SVR,WEEKEND,HOL))</f>
        <v/>
      </c>
      <c r="J281" s="15">
        <f>IF(OR(I281="",H281&lt;&gt;""),"",IF(DATADATE&gt;I281,"OVERDUE",""))</f>
        <v/>
      </c>
      <c r="K281" s="15">
        <f>IF(OR(H281="",I281=""),"",IF(H281&lt;=I281,"On time","Late"))</f>
        <v/>
      </c>
      <c r="L281" s="16" t="n"/>
      <c r="M281" s="16" t="n"/>
    </row>
    <row r="282">
      <c r="A282" s="15">
        <f>IF(C282="","",PROJ&amp;"-SVR-"&amp;B282&amp;"-"&amp;TEXT(C282,"0000"))</f>
        <v/>
      </c>
      <c r="B282" s="16" t="n"/>
      <c r="C282" s="16" t="n"/>
      <c r="D282" s="17" t="n"/>
      <c r="E282" s="16" t="n"/>
      <c r="F282" s="16" t="n"/>
      <c r="G282" s="16" t="n"/>
      <c r="H282" s="17" t="n"/>
      <c r="I282" s="18">
        <f>IF(D282="","",_xlfn.WORKDAY.INTL(D282,TA_SVR,WEEKEND,HOL))</f>
        <v/>
      </c>
      <c r="J282" s="15">
        <f>IF(OR(I282="",H282&lt;&gt;""),"",IF(DATADATE&gt;I282,"OVERDUE",""))</f>
        <v/>
      </c>
      <c r="K282" s="15">
        <f>IF(OR(H282="",I282=""),"",IF(H282&lt;=I282,"On time","Late"))</f>
        <v/>
      </c>
      <c r="L282" s="16" t="n"/>
      <c r="M282" s="16" t="n"/>
    </row>
    <row r="283">
      <c r="A283" s="15">
        <f>IF(C283="","",PROJ&amp;"-SVR-"&amp;B283&amp;"-"&amp;TEXT(C283,"0000"))</f>
        <v/>
      </c>
      <c r="B283" s="16" t="n"/>
      <c r="C283" s="16" t="n"/>
      <c r="D283" s="17" t="n"/>
      <c r="E283" s="16" t="n"/>
      <c r="F283" s="16" t="n"/>
      <c r="G283" s="16" t="n"/>
      <c r="H283" s="17" t="n"/>
      <c r="I283" s="18">
        <f>IF(D283="","",_xlfn.WORKDAY.INTL(D283,TA_SVR,WEEKEND,HOL))</f>
        <v/>
      </c>
      <c r="J283" s="15">
        <f>IF(OR(I283="",H283&lt;&gt;""),"",IF(DATADATE&gt;I283,"OVERDUE",""))</f>
        <v/>
      </c>
      <c r="K283" s="15">
        <f>IF(OR(H283="",I283=""),"",IF(H283&lt;=I283,"On time","Late"))</f>
        <v/>
      </c>
      <c r="L283" s="16" t="n"/>
      <c r="M283" s="16" t="n"/>
    </row>
    <row r="284">
      <c r="A284" s="15">
        <f>IF(C284="","",PROJ&amp;"-SVR-"&amp;B284&amp;"-"&amp;TEXT(C284,"0000"))</f>
        <v/>
      </c>
      <c r="B284" s="16" t="n"/>
      <c r="C284" s="16" t="n"/>
      <c r="D284" s="17" t="n"/>
      <c r="E284" s="16" t="n"/>
      <c r="F284" s="16" t="n"/>
      <c r="G284" s="16" t="n"/>
      <c r="H284" s="17" t="n"/>
      <c r="I284" s="18">
        <f>IF(D284="","",_xlfn.WORKDAY.INTL(D284,TA_SVR,WEEKEND,HOL))</f>
        <v/>
      </c>
      <c r="J284" s="15">
        <f>IF(OR(I284="",H284&lt;&gt;""),"",IF(DATADATE&gt;I284,"OVERDUE",""))</f>
        <v/>
      </c>
      <c r="K284" s="15">
        <f>IF(OR(H284="",I284=""),"",IF(H284&lt;=I284,"On time","Late"))</f>
        <v/>
      </c>
      <c r="L284" s="16" t="n"/>
      <c r="M284" s="16" t="n"/>
    </row>
    <row r="285">
      <c r="A285" s="15">
        <f>IF(C285="","",PROJ&amp;"-SVR-"&amp;B285&amp;"-"&amp;TEXT(C285,"0000"))</f>
        <v/>
      </c>
      <c r="B285" s="16" t="n"/>
      <c r="C285" s="16" t="n"/>
      <c r="D285" s="17" t="n"/>
      <c r="E285" s="16" t="n"/>
      <c r="F285" s="16" t="n"/>
      <c r="G285" s="16" t="n"/>
      <c r="H285" s="17" t="n"/>
      <c r="I285" s="18">
        <f>IF(D285="","",_xlfn.WORKDAY.INTL(D285,TA_SVR,WEEKEND,HOL))</f>
        <v/>
      </c>
      <c r="J285" s="15">
        <f>IF(OR(I285="",H285&lt;&gt;""),"",IF(DATADATE&gt;I285,"OVERDUE",""))</f>
        <v/>
      </c>
      <c r="K285" s="15">
        <f>IF(OR(H285="",I285=""),"",IF(H285&lt;=I285,"On time","Late"))</f>
        <v/>
      </c>
      <c r="L285" s="16" t="n"/>
      <c r="M285" s="16" t="n"/>
    </row>
    <row r="286">
      <c r="A286" s="15">
        <f>IF(C286="","",PROJ&amp;"-SVR-"&amp;B286&amp;"-"&amp;TEXT(C286,"0000"))</f>
        <v/>
      </c>
      <c r="B286" s="16" t="n"/>
      <c r="C286" s="16" t="n"/>
      <c r="D286" s="17" t="n"/>
      <c r="E286" s="16" t="n"/>
      <c r="F286" s="16" t="n"/>
      <c r="G286" s="16" t="n"/>
      <c r="H286" s="17" t="n"/>
      <c r="I286" s="18">
        <f>IF(D286="","",_xlfn.WORKDAY.INTL(D286,TA_SVR,WEEKEND,HOL))</f>
        <v/>
      </c>
      <c r="J286" s="15">
        <f>IF(OR(I286="",H286&lt;&gt;""),"",IF(DATADATE&gt;I286,"OVERDUE",""))</f>
        <v/>
      </c>
      <c r="K286" s="15">
        <f>IF(OR(H286="",I286=""),"",IF(H286&lt;=I286,"On time","Late"))</f>
        <v/>
      </c>
      <c r="L286" s="16" t="n"/>
      <c r="M286" s="16" t="n"/>
    </row>
    <row r="287">
      <c r="A287" s="15">
        <f>IF(C287="","",PROJ&amp;"-SVR-"&amp;B287&amp;"-"&amp;TEXT(C287,"0000"))</f>
        <v/>
      </c>
      <c r="B287" s="16" t="n"/>
      <c r="C287" s="16" t="n"/>
      <c r="D287" s="17" t="n"/>
      <c r="E287" s="16" t="n"/>
      <c r="F287" s="16" t="n"/>
      <c r="G287" s="16" t="n"/>
      <c r="H287" s="17" t="n"/>
      <c r="I287" s="18">
        <f>IF(D287="","",_xlfn.WORKDAY.INTL(D287,TA_SVR,WEEKEND,HOL))</f>
        <v/>
      </c>
      <c r="J287" s="15">
        <f>IF(OR(I287="",H287&lt;&gt;""),"",IF(DATADATE&gt;I287,"OVERDUE",""))</f>
        <v/>
      </c>
      <c r="K287" s="15">
        <f>IF(OR(H287="",I287=""),"",IF(H287&lt;=I287,"On time","Late"))</f>
        <v/>
      </c>
      <c r="L287" s="16" t="n"/>
      <c r="M287" s="16" t="n"/>
    </row>
    <row r="288">
      <c r="A288" s="15">
        <f>IF(C288="","",PROJ&amp;"-SVR-"&amp;B288&amp;"-"&amp;TEXT(C288,"0000"))</f>
        <v/>
      </c>
      <c r="B288" s="16" t="n"/>
      <c r="C288" s="16" t="n"/>
      <c r="D288" s="17" t="n"/>
      <c r="E288" s="16" t="n"/>
      <c r="F288" s="16" t="n"/>
      <c r="G288" s="16" t="n"/>
      <c r="H288" s="17" t="n"/>
      <c r="I288" s="18">
        <f>IF(D288="","",_xlfn.WORKDAY.INTL(D288,TA_SVR,WEEKEND,HOL))</f>
        <v/>
      </c>
      <c r="J288" s="15">
        <f>IF(OR(I288="",H288&lt;&gt;""),"",IF(DATADATE&gt;I288,"OVERDUE",""))</f>
        <v/>
      </c>
      <c r="K288" s="15">
        <f>IF(OR(H288="",I288=""),"",IF(H288&lt;=I288,"On time","Late"))</f>
        <v/>
      </c>
      <c r="L288" s="16" t="n"/>
      <c r="M288" s="16" t="n"/>
    </row>
    <row r="289">
      <c r="A289" s="15">
        <f>IF(C289="","",PROJ&amp;"-SVR-"&amp;B289&amp;"-"&amp;TEXT(C289,"0000"))</f>
        <v/>
      </c>
      <c r="B289" s="16" t="n"/>
      <c r="C289" s="16" t="n"/>
      <c r="D289" s="17" t="n"/>
      <c r="E289" s="16" t="n"/>
      <c r="F289" s="16" t="n"/>
      <c r="G289" s="16" t="n"/>
      <c r="H289" s="17" t="n"/>
      <c r="I289" s="18">
        <f>IF(D289="","",_xlfn.WORKDAY.INTL(D289,TA_SVR,WEEKEND,HOL))</f>
        <v/>
      </c>
      <c r="J289" s="15">
        <f>IF(OR(I289="",H289&lt;&gt;""),"",IF(DATADATE&gt;I289,"OVERDUE",""))</f>
        <v/>
      </c>
      <c r="K289" s="15">
        <f>IF(OR(H289="",I289=""),"",IF(H289&lt;=I289,"On time","Late"))</f>
        <v/>
      </c>
      <c r="L289" s="16" t="n"/>
      <c r="M289" s="16" t="n"/>
    </row>
    <row r="290">
      <c r="A290" s="15">
        <f>IF(C290="","",PROJ&amp;"-SVR-"&amp;B290&amp;"-"&amp;TEXT(C290,"0000"))</f>
        <v/>
      </c>
      <c r="B290" s="16" t="n"/>
      <c r="C290" s="16" t="n"/>
      <c r="D290" s="17" t="n"/>
      <c r="E290" s="16" t="n"/>
      <c r="F290" s="16" t="n"/>
      <c r="G290" s="16" t="n"/>
      <c r="H290" s="17" t="n"/>
      <c r="I290" s="18">
        <f>IF(D290="","",_xlfn.WORKDAY.INTL(D290,TA_SVR,WEEKEND,HOL))</f>
        <v/>
      </c>
      <c r="J290" s="15">
        <f>IF(OR(I290="",H290&lt;&gt;""),"",IF(DATADATE&gt;I290,"OVERDUE",""))</f>
        <v/>
      </c>
      <c r="K290" s="15">
        <f>IF(OR(H290="",I290=""),"",IF(H290&lt;=I290,"On time","Late"))</f>
        <v/>
      </c>
      <c r="L290" s="16" t="n"/>
      <c r="M290" s="16" t="n"/>
    </row>
    <row r="291">
      <c r="A291" s="15">
        <f>IF(C291="","",PROJ&amp;"-SVR-"&amp;B291&amp;"-"&amp;TEXT(C291,"0000"))</f>
        <v/>
      </c>
      <c r="B291" s="16" t="n"/>
      <c r="C291" s="16" t="n"/>
      <c r="D291" s="17" t="n"/>
      <c r="E291" s="16" t="n"/>
      <c r="F291" s="16" t="n"/>
      <c r="G291" s="16" t="n"/>
      <c r="H291" s="17" t="n"/>
      <c r="I291" s="18">
        <f>IF(D291="","",_xlfn.WORKDAY.INTL(D291,TA_SVR,WEEKEND,HOL))</f>
        <v/>
      </c>
      <c r="J291" s="15">
        <f>IF(OR(I291="",H291&lt;&gt;""),"",IF(DATADATE&gt;I291,"OVERDUE",""))</f>
        <v/>
      </c>
      <c r="K291" s="15">
        <f>IF(OR(H291="",I291=""),"",IF(H291&lt;=I291,"On time","Late"))</f>
        <v/>
      </c>
      <c r="L291" s="16" t="n"/>
      <c r="M291" s="16" t="n"/>
    </row>
    <row r="292">
      <c r="A292" s="15">
        <f>IF(C292="","",PROJ&amp;"-SVR-"&amp;B292&amp;"-"&amp;TEXT(C292,"0000"))</f>
        <v/>
      </c>
      <c r="B292" s="16" t="n"/>
      <c r="C292" s="16" t="n"/>
      <c r="D292" s="17" t="n"/>
      <c r="E292" s="16" t="n"/>
      <c r="F292" s="16" t="n"/>
      <c r="G292" s="16" t="n"/>
      <c r="H292" s="17" t="n"/>
      <c r="I292" s="18">
        <f>IF(D292="","",_xlfn.WORKDAY.INTL(D292,TA_SVR,WEEKEND,HOL))</f>
        <v/>
      </c>
      <c r="J292" s="15">
        <f>IF(OR(I292="",H292&lt;&gt;""),"",IF(DATADATE&gt;I292,"OVERDUE",""))</f>
        <v/>
      </c>
      <c r="K292" s="15">
        <f>IF(OR(H292="",I292=""),"",IF(H292&lt;=I292,"On time","Late"))</f>
        <v/>
      </c>
      <c r="L292" s="16" t="n"/>
      <c r="M292" s="16" t="n"/>
    </row>
    <row r="293">
      <c r="A293" s="15">
        <f>IF(C293="","",PROJ&amp;"-SVR-"&amp;B293&amp;"-"&amp;TEXT(C293,"0000"))</f>
        <v/>
      </c>
      <c r="B293" s="16" t="n"/>
      <c r="C293" s="16" t="n"/>
      <c r="D293" s="17" t="n"/>
      <c r="E293" s="16" t="n"/>
      <c r="F293" s="16" t="n"/>
      <c r="G293" s="16" t="n"/>
      <c r="H293" s="17" t="n"/>
      <c r="I293" s="18">
        <f>IF(D293="","",_xlfn.WORKDAY.INTL(D293,TA_SVR,WEEKEND,HOL))</f>
        <v/>
      </c>
      <c r="J293" s="15">
        <f>IF(OR(I293="",H293&lt;&gt;""),"",IF(DATADATE&gt;I293,"OVERDUE",""))</f>
        <v/>
      </c>
      <c r="K293" s="15">
        <f>IF(OR(H293="",I293=""),"",IF(H293&lt;=I293,"On time","Late"))</f>
        <v/>
      </c>
      <c r="L293" s="16" t="n"/>
      <c r="M293" s="16" t="n"/>
    </row>
    <row r="294">
      <c r="A294" s="15">
        <f>IF(C294="","",PROJ&amp;"-SVR-"&amp;B294&amp;"-"&amp;TEXT(C294,"0000"))</f>
        <v/>
      </c>
      <c r="B294" s="16" t="n"/>
      <c r="C294" s="16" t="n"/>
      <c r="D294" s="17" t="n"/>
      <c r="E294" s="16" t="n"/>
      <c r="F294" s="16" t="n"/>
      <c r="G294" s="16" t="n"/>
      <c r="H294" s="17" t="n"/>
      <c r="I294" s="18">
        <f>IF(D294="","",_xlfn.WORKDAY.INTL(D294,TA_SVR,WEEKEND,HOL))</f>
        <v/>
      </c>
      <c r="J294" s="15">
        <f>IF(OR(I294="",H294&lt;&gt;""),"",IF(DATADATE&gt;I294,"OVERDUE",""))</f>
        <v/>
      </c>
      <c r="K294" s="15">
        <f>IF(OR(H294="",I294=""),"",IF(H294&lt;=I294,"On time","Late"))</f>
        <v/>
      </c>
      <c r="L294" s="16" t="n"/>
      <c r="M294" s="16" t="n"/>
    </row>
    <row r="295">
      <c r="A295" s="15">
        <f>IF(C295="","",PROJ&amp;"-SVR-"&amp;B295&amp;"-"&amp;TEXT(C295,"0000"))</f>
        <v/>
      </c>
      <c r="B295" s="16" t="n"/>
      <c r="C295" s="16" t="n"/>
      <c r="D295" s="17" t="n"/>
      <c r="E295" s="16" t="n"/>
      <c r="F295" s="16" t="n"/>
      <c r="G295" s="16" t="n"/>
      <c r="H295" s="17" t="n"/>
      <c r="I295" s="18">
        <f>IF(D295="","",_xlfn.WORKDAY.INTL(D295,TA_SVR,WEEKEND,HOL))</f>
        <v/>
      </c>
      <c r="J295" s="15">
        <f>IF(OR(I295="",H295&lt;&gt;""),"",IF(DATADATE&gt;I295,"OVERDUE",""))</f>
        <v/>
      </c>
      <c r="K295" s="15">
        <f>IF(OR(H295="",I295=""),"",IF(H295&lt;=I295,"On time","Late"))</f>
        <v/>
      </c>
      <c r="L295" s="16" t="n"/>
      <c r="M295" s="16" t="n"/>
    </row>
    <row r="296">
      <c r="A296" s="15">
        <f>IF(C296="","",PROJ&amp;"-SVR-"&amp;B296&amp;"-"&amp;TEXT(C296,"0000"))</f>
        <v/>
      </c>
      <c r="B296" s="16" t="n"/>
      <c r="C296" s="16" t="n"/>
      <c r="D296" s="17" t="n"/>
      <c r="E296" s="16" t="n"/>
      <c r="F296" s="16" t="n"/>
      <c r="G296" s="16" t="n"/>
      <c r="H296" s="17" t="n"/>
      <c r="I296" s="18">
        <f>IF(D296="","",_xlfn.WORKDAY.INTL(D296,TA_SVR,WEEKEND,HOL))</f>
        <v/>
      </c>
      <c r="J296" s="15">
        <f>IF(OR(I296="",H296&lt;&gt;""),"",IF(DATADATE&gt;I296,"OVERDUE",""))</f>
        <v/>
      </c>
      <c r="K296" s="15">
        <f>IF(OR(H296="",I296=""),"",IF(H296&lt;=I296,"On time","Late"))</f>
        <v/>
      </c>
      <c r="L296" s="16" t="n"/>
      <c r="M296" s="16" t="n"/>
    </row>
    <row r="297">
      <c r="A297" s="15">
        <f>IF(C297="","",PROJ&amp;"-SVR-"&amp;B297&amp;"-"&amp;TEXT(C297,"0000"))</f>
        <v/>
      </c>
      <c r="B297" s="16" t="n"/>
      <c r="C297" s="16" t="n"/>
      <c r="D297" s="17" t="n"/>
      <c r="E297" s="16" t="n"/>
      <c r="F297" s="16" t="n"/>
      <c r="G297" s="16" t="n"/>
      <c r="H297" s="17" t="n"/>
      <c r="I297" s="18">
        <f>IF(D297="","",_xlfn.WORKDAY.INTL(D297,TA_SVR,WEEKEND,HOL))</f>
        <v/>
      </c>
      <c r="J297" s="15">
        <f>IF(OR(I297="",H297&lt;&gt;""),"",IF(DATADATE&gt;I297,"OVERDUE",""))</f>
        <v/>
      </c>
      <c r="K297" s="15">
        <f>IF(OR(H297="",I297=""),"",IF(H297&lt;=I297,"On time","Late"))</f>
        <v/>
      </c>
      <c r="L297" s="16" t="n"/>
      <c r="M297" s="16" t="n"/>
    </row>
    <row r="298">
      <c r="A298" s="15">
        <f>IF(C298="","",PROJ&amp;"-SVR-"&amp;B298&amp;"-"&amp;TEXT(C298,"0000"))</f>
        <v/>
      </c>
      <c r="B298" s="16" t="n"/>
      <c r="C298" s="16" t="n"/>
      <c r="D298" s="17" t="n"/>
      <c r="E298" s="16" t="n"/>
      <c r="F298" s="16" t="n"/>
      <c r="G298" s="16" t="n"/>
      <c r="H298" s="17" t="n"/>
      <c r="I298" s="18">
        <f>IF(D298="","",_xlfn.WORKDAY.INTL(D298,TA_SVR,WEEKEND,HOL))</f>
        <v/>
      </c>
      <c r="J298" s="15">
        <f>IF(OR(I298="",H298&lt;&gt;""),"",IF(DATADATE&gt;I298,"OVERDUE",""))</f>
        <v/>
      </c>
      <c r="K298" s="15">
        <f>IF(OR(H298="",I298=""),"",IF(H298&lt;=I298,"On time","Late"))</f>
        <v/>
      </c>
      <c r="L298" s="16" t="n"/>
      <c r="M298" s="16" t="n"/>
    </row>
    <row r="299">
      <c r="A299" s="15">
        <f>IF(C299="","",PROJ&amp;"-SVR-"&amp;B299&amp;"-"&amp;TEXT(C299,"0000"))</f>
        <v/>
      </c>
      <c r="B299" s="16" t="n"/>
      <c r="C299" s="16" t="n"/>
      <c r="D299" s="17" t="n"/>
      <c r="E299" s="16" t="n"/>
      <c r="F299" s="16" t="n"/>
      <c r="G299" s="16" t="n"/>
      <c r="H299" s="17" t="n"/>
      <c r="I299" s="18">
        <f>IF(D299="","",_xlfn.WORKDAY.INTL(D299,TA_SVR,WEEKEND,HOL))</f>
        <v/>
      </c>
      <c r="J299" s="15">
        <f>IF(OR(I299="",H299&lt;&gt;""),"",IF(DATADATE&gt;I299,"OVERDUE",""))</f>
        <v/>
      </c>
      <c r="K299" s="15">
        <f>IF(OR(H299="",I299=""),"",IF(H299&lt;=I299,"On time","Late"))</f>
        <v/>
      </c>
      <c r="L299" s="16" t="n"/>
      <c r="M299" s="16" t="n"/>
    </row>
    <row r="300">
      <c r="A300" s="15">
        <f>IF(C300="","",PROJ&amp;"-SVR-"&amp;B300&amp;"-"&amp;TEXT(C300,"0000"))</f>
        <v/>
      </c>
      <c r="B300" s="16" t="n"/>
      <c r="C300" s="16" t="n"/>
      <c r="D300" s="17" t="n"/>
      <c r="E300" s="16" t="n"/>
      <c r="F300" s="16" t="n"/>
      <c r="G300" s="16" t="n"/>
      <c r="H300" s="17" t="n"/>
      <c r="I300" s="18">
        <f>IF(D300="","",_xlfn.WORKDAY.INTL(D300,TA_SVR,WEEKEND,HOL))</f>
        <v/>
      </c>
      <c r="J300" s="15">
        <f>IF(OR(I300="",H300&lt;&gt;""),"",IF(DATADATE&gt;I300,"OVERDUE",""))</f>
        <v/>
      </c>
      <c r="K300" s="15">
        <f>IF(OR(H300="",I300=""),"",IF(H300&lt;=I300,"On time","Late"))</f>
        <v/>
      </c>
      <c r="L300" s="16" t="n"/>
      <c r="M300" s="16" t="n"/>
    </row>
    <row r="301">
      <c r="A301" s="15">
        <f>IF(C301="","",PROJ&amp;"-SVR-"&amp;B301&amp;"-"&amp;TEXT(C301,"0000"))</f>
        <v/>
      </c>
      <c r="B301" s="16" t="n"/>
      <c r="C301" s="16" t="n"/>
      <c r="D301" s="17" t="n"/>
      <c r="E301" s="16" t="n"/>
      <c r="F301" s="16" t="n"/>
      <c r="G301" s="16" t="n"/>
      <c r="H301" s="17" t="n"/>
      <c r="I301" s="18">
        <f>IF(D301="","",_xlfn.WORKDAY.INTL(D301,TA_SVR,WEEKEND,HOL))</f>
        <v/>
      </c>
      <c r="J301" s="15">
        <f>IF(OR(I301="",H301&lt;&gt;""),"",IF(DATADATE&gt;I301,"OVERDUE",""))</f>
        <v/>
      </c>
      <c r="K301" s="15">
        <f>IF(OR(H301="",I301=""),"",IF(H301&lt;=I301,"On time","Late"))</f>
        <v/>
      </c>
      <c r="L301" s="16" t="n"/>
      <c r="M301" s="16" t="n"/>
    </row>
    <row r="302">
      <c r="A302" s="15">
        <f>IF(C302="","",PROJ&amp;"-SVR-"&amp;B302&amp;"-"&amp;TEXT(C302,"0000"))</f>
        <v/>
      </c>
      <c r="B302" s="16" t="n"/>
      <c r="C302" s="16" t="n"/>
      <c r="D302" s="17" t="n"/>
      <c r="E302" s="16" t="n"/>
      <c r="F302" s="16" t="n"/>
      <c r="G302" s="16" t="n"/>
      <c r="H302" s="17" t="n"/>
      <c r="I302" s="18">
        <f>IF(D302="","",_xlfn.WORKDAY.INTL(D302,TA_SVR,WEEKEND,HOL))</f>
        <v/>
      </c>
      <c r="J302" s="15">
        <f>IF(OR(I302="",H302&lt;&gt;""),"",IF(DATADATE&gt;I302,"OVERDUE",""))</f>
        <v/>
      </c>
      <c r="K302" s="15">
        <f>IF(OR(H302="",I302=""),"",IF(H302&lt;=I302,"On time","Late"))</f>
        <v/>
      </c>
      <c r="L302" s="16" t="n"/>
      <c r="M302" s="16" t="n"/>
    </row>
    <row r="303">
      <c r="A303" s="15">
        <f>IF(C303="","",PROJ&amp;"-SVR-"&amp;B303&amp;"-"&amp;TEXT(C303,"0000"))</f>
        <v/>
      </c>
      <c r="B303" s="16" t="n"/>
      <c r="C303" s="16" t="n"/>
      <c r="D303" s="17" t="n"/>
      <c r="E303" s="16" t="n"/>
      <c r="F303" s="16" t="n"/>
      <c r="G303" s="16" t="n"/>
      <c r="H303" s="17" t="n"/>
      <c r="I303" s="18">
        <f>IF(D303="","",_xlfn.WORKDAY.INTL(D303,TA_SVR,WEEKEND,HOL))</f>
        <v/>
      </c>
      <c r="J303" s="15">
        <f>IF(OR(I303="",H303&lt;&gt;""),"",IF(DATADATE&gt;I303,"OVERDUE",""))</f>
        <v/>
      </c>
      <c r="K303" s="15">
        <f>IF(OR(H303="",I303=""),"",IF(H303&lt;=I303,"On time","Late"))</f>
        <v/>
      </c>
      <c r="L303" s="16" t="n"/>
      <c r="M303" s="16" t="n"/>
    </row>
    <row r="304">
      <c r="A304" s="15">
        <f>IF(C304="","",PROJ&amp;"-SVR-"&amp;B304&amp;"-"&amp;TEXT(C304,"0000"))</f>
        <v/>
      </c>
      <c r="B304" s="16" t="n"/>
      <c r="C304" s="16" t="n"/>
      <c r="D304" s="17" t="n"/>
      <c r="E304" s="16" t="n"/>
      <c r="F304" s="16" t="n"/>
      <c r="G304" s="16" t="n"/>
      <c r="H304" s="17" t="n"/>
      <c r="I304" s="18">
        <f>IF(D304="","",_xlfn.WORKDAY.INTL(D304,TA_SVR,WEEKEND,HOL))</f>
        <v/>
      </c>
      <c r="J304" s="15">
        <f>IF(OR(I304="",H304&lt;&gt;""),"",IF(DATADATE&gt;I304,"OVERDUE",""))</f>
        <v/>
      </c>
      <c r="K304" s="15">
        <f>IF(OR(H304="",I304=""),"",IF(H304&lt;=I304,"On time","Late"))</f>
        <v/>
      </c>
      <c r="L304" s="16" t="n"/>
      <c r="M304" s="16" t="n"/>
    </row>
    <row r="305">
      <c r="A305" s="15">
        <f>IF(C305="","",PROJ&amp;"-SVR-"&amp;B305&amp;"-"&amp;TEXT(C305,"0000"))</f>
        <v/>
      </c>
      <c r="B305" s="16" t="n"/>
      <c r="C305" s="16" t="n"/>
      <c r="D305" s="17" t="n"/>
      <c r="E305" s="16" t="n"/>
      <c r="F305" s="16" t="n"/>
      <c r="G305" s="16" t="n"/>
      <c r="H305" s="17" t="n"/>
      <c r="I305" s="18">
        <f>IF(D305="","",_xlfn.WORKDAY.INTL(D305,TA_SVR,WEEKEND,HOL))</f>
        <v/>
      </c>
      <c r="J305" s="15">
        <f>IF(OR(I305="",H305&lt;&gt;""),"",IF(DATADATE&gt;I305,"OVERDUE",""))</f>
        <v/>
      </c>
      <c r="K305" s="15">
        <f>IF(OR(H305="",I305=""),"",IF(H305&lt;=I305,"On time","Late"))</f>
        <v/>
      </c>
      <c r="L305" s="16" t="n"/>
      <c r="M305" s="16" t="n"/>
    </row>
    <row r="306">
      <c r="A306" s="15">
        <f>IF(C306="","",PROJ&amp;"-SVR-"&amp;B306&amp;"-"&amp;TEXT(C306,"0000"))</f>
        <v/>
      </c>
      <c r="B306" s="16" t="n"/>
      <c r="C306" s="16" t="n"/>
      <c r="D306" s="17" t="n"/>
      <c r="E306" s="16" t="n"/>
      <c r="F306" s="16" t="n"/>
      <c r="G306" s="16" t="n"/>
      <c r="H306" s="17" t="n"/>
      <c r="I306" s="18">
        <f>IF(D306="","",_xlfn.WORKDAY.INTL(D306,TA_SVR,WEEKEND,HOL))</f>
        <v/>
      </c>
      <c r="J306" s="15">
        <f>IF(OR(I306="",H306&lt;&gt;""),"",IF(DATADATE&gt;I306,"OVERDUE",""))</f>
        <v/>
      </c>
      <c r="K306" s="15">
        <f>IF(OR(H306="",I306=""),"",IF(H306&lt;=I306,"On time","Late"))</f>
        <v/>
      </c>
      <c r="L306" s="16" t="n"/>
      <c r="M306" s="16" t="n"/>
    </row>
    <row r="307">
      <c r="A307" s="15">
        <f>IF(C307="","",PROJ&amp;"-SVR-"&amp;B307&amp;"-"&amp;TEXT(C307,"0000"))</f>
        <v/>
      </c>
      <c r="B307" s="16" t="n"/>
      <c r="C307" s="16" t="n"/>
      <c r="D307" s="17" t="n"/>
      <c r="E307" s="16" t="n"/>
      <c r="F307" s="16" t="n"/>
      <c r="G307" s="16" t="n"/>
      <c r="H307" s="17" t="n"/>
      <c r="I307" s="18">
        <f>IF(D307="","",_xlfn.WORKDAY.INTL(D307,TA_SVR,WEEKEND,HOL))</f>
        <v/>
      </c>
      <c r="J307" s="15">
        <f>IF(OR(I307="",H307&lt;&gt;""),"",IF(DATADATE&gt;I307,"OVERDUE",""))</f>
        <v/>
      </c>
      <c r="K307" s="15">
        <f>IF(OR(H307="",I307=""),"",IF(H307&lt;=I307,"On time","Late"))</f>
        <v/>
      </c>
      <c r="L307" s="16" t="n"/>
      <c r="M307" s="16" t="n"/>
    </row>
    <row r="308">
      <c r="A308" s="15">
        <f>IF(C308="","",PROJ&amp;"-SVR-"&amp;B308&amp;"-"&amp;TEXT(C308,"0000"))</f>
        <v/>
      </c>
      <c r="B308" s="16" t="n"/>
      <c r="C308" s="16" t="n"/>
      <c r="D308" s="17" t="n"/>
      <c r="E308" s="16" t="n"/>
      <c r="F308" s="16" t="n"/>
      <c r="G308" s="16" t="n"/>
      <c r="H308" s="17" t="n"/>
      <c r="I308" s="18">
        <f>IF(D308="","",_xlfn.WORKDAY.INTL(D308,TA_SVR,WEEKEND,HOL))</f>
        <v/>
      </c>
      <c r="J308" s="15">
        <f>IF(OR(I308="",H308&lt;&gt;""),"",IF(DATADATE&gt;I308,"OVERDUE",""))</f>
        <v/>
      </c>
      <c r="K308" s="15">
        <f>IF(OR(H308="",I308=""),"",IF(H308&lt;=I308,"On time","Late"))</f>
        <v/>
      </c>
      <c r="L308" s="16" t="n"/>
      <c r="M308" s="16" t="n"/>
    </row>
    <row r="309">
      <c r="A309" s="15">
        <f>IF(C309="","",PROJ&amp;"-SVR-"&amp;B309&amp;"-"&amp;TEXT(C309,"0000"))</f>
        <v/>
      </c>
      <c r="B309" s="16" t="n"/>
      <c r="C309" s="16" t="n"/>
      <c r="D309" s="17" t="n"/>
      <c r="E309" s="16" t="n"/>
      <c r="F309" s="16" t="n"/>
      <c r="G309" s="16" t="n"/>
      <c r="H309" s="17" t="n"/>
      <c r="I309" s="18">
        <f>IF(D309="","",_xlfn.WORKDAY.INTL(D309,TA_SVR,WEEKEND,HOL))</f>
        <v/>
      </c>
      <c r="J309" s="15">
        <f>IF(OR(I309="",H309&lt;&gt;""),"",IF(DATADATE&gt;I309,"OVERDUE",""))</f>
        <v/>
      </c>
      <c r="K309" s="15">
        <f>IF(OR(H309="",I309=""),"",IF(H309&lt;=I309,"On time","Late"))</f>
        <v/>
      </c>
      <c r="L309" s="16" t="n"/>
      <c r="M309" s="16" t="n"/>
    </row>
    <row r="310">
      <c r="A310" s="15">
        <f>IF(C310="","",PROJ&amp;"-SVR-"&amp;B310&amp;"-"&amp;TEXT(C310,"0000"))</f>
        <v/>
      </c>
      <c r="B310" s="16" t="n"/>
      <c r="C310" s="16" t="n"/>
      <c r="D310" s="17" t="n"/>
      <c r="E310" s="16" t="n"/>
      <c r="F310" s="16" t="n"/>
      <c r="G310" s="16" t="n"/>
      <c r="H310" s="17" t="n"/>
      <c r="I310" s="18">
        <f>IF(D310="","",_xlfn.WORKDAY.INTL(D310,TA_SVR,WEEKEND,HOL))</f>
        <v/>
      </c>
      <c r="J310" s="15">
        <f>IF(OR(I310="",H310&lt;&gt;""),"",IF(DATADATE&gt;I310,"OVERDUE",""))</f>
        <v/>
      </c>
      <c r="K310" s="15">
        <f>IF(OR(H310="",I310=""),"",IF(H310&lt;=I310,"On time","Late"))</f>
        <v/>
      </c>
      <c r="L310" s="16" t="n"/>
      <c r="M310" s="16" t="n"/>
    </row>
    <row r="311">
      <c r="A311" s="15">
        <f>IF(C311="","",PROJ&amp;"-SVR-"&amp;B311&amp;"-"&amp;TEXT(C311,"0000"))</f>
        <v/>
      </c>
      <c r="B311" s="16" t="n"/>
      <c r="C311" s="16" t="n"/>
      <c r="D311" s="17" t="n"/>
      <c r="E311" s="16" t="n"/>
      <c r="F311" s="16" t="n"/>
      <c r="G311" s="16" t="n"/>
      <c r="H311" s="17" t="n"/>
      <c r="I311" s="18">
        <f>IF(D311="","",_xlfn.WORKDAY.INTL(D311,TA_SVR,WEEKEND,HOL))</f>
        <v/>
      </c>
      <c r="J311" s="15">
        <f>IF(OR(I311="",H311&lt;&gt;""),"",IF(DATADATE&gt;I311,"OVERDUE",""))</f>
        <v/>
      </c>
      <c r="K311" s="15">
        <f>IF(OR(H311="",I311=""),"",IF(H311&lt;=I311,"On time","Late"))</f>
        <v/>
      </c>
      <c r="L311" s="16" t="n"/>
      <c r="M311" s="16" t="n"/>
    </row>
    <row r="312">
      <c r="A312" s="15">
        <f>IF(C312="","",PROJ&amp;"-SVR-"&amp;B312&amp;"-"&amp;TEXT(C312,"0000"))</f>
        <v/>
      </c>
      <c r="B312" s="16" t="n"/>
      <c r="C312" s="16" t="n"/>
      <c r="D312" s="17" t="n"/>
      <c r="E312" s="16" t="n"/>
      <c r="F312" s="16" t="n"/>
      <c r="G312" s="16" t="n"/>
      <c r="H312" s="17" t="n"/>
      <c r="I312" s="18">
        <f>IF(D312="","",_xlfn.WORKDAY.INTL(D312,TA_SVR,WEEKEND,HOL))</f>
        <v/>
      </c>
      <c r="J312" s="15">
        <f>IF(OR(I312="",H312&lt;&gt;""),"",IF(DATADATE&gt;I312,"OVERDUE",""))</f>
        <v/>
      </c>
      <c r="K312" s="15">
        <f>IF(OR(H312="",I312=""),"",IF(H312&lt;=I312,"On time","Late"))</f>
        <v/>
      </c>
      <c r="L312" s="16" t="n"/>
      <c r="M312" s="16" t="n"/>
    </row>
    <row r="313">
      <c r="A313" s="15">
        <f>IF(C313="","",PROJ&amp;"-SVR-"&amp;B313&amp;"-"&amp;TEXT(C313,"0000"))</f>
        <v/>
      </c>
      <c r="B313" s="16" t="n"/>
      <c r="C313" s="16" t="n"/>
      <c r="D313" s="17" t="n"/>
      <c r="E313" s="16" t="n"/>
      <c r="F313" s="16" t="n"/>
      <c r="G313" s="16" t="n"/>
      <c r="H313" s="17" t="n"/>
      <c r="I313" s="18">
        <f>IF(D313="","",_xlfn.WORKDAY.INTL(D313,TA_SVR,WEEKEND,HOL))</f>
        <v/>
      </c>
      <c r="J313" s="15">
        <f>IF(OR(I313="",H313&lt;&gt;""),"",IF(DATADATE&gt;I313,"OVERDUE",""))</f>
        <v/>
      </c>
      <c r="K313" s="15">
        <f>IF(OR(H313="",I313=""),"",IF(H313&lt;=I313,"On time","Late"))</f>
        <v/>
      </c>
      <c r="L313" s="16" t="n"/>
      <c r="M313" s="16" t="n"/>
    </row>
    <row r="314">
      <c r="A314" s="15">
        <f>IF(C314="","",PROJ&amp;"-SVR-"&amp;B314&amp;"-"&amp;TEXT(C314,"0000"))</f>
        <v/>
      </c>
      <c r="B314" s="16" t="n"/>
      <c r="C314" s="16" t="n"/>
      <c r="D314" s="17" t="n"/>
      <c r="E314" s="16" t="n"/>
      <c r="F314" s="16" t="n"/>
      <c r="G314" s="16" t="n"/>
      <c r="H314" s="17" t="n"/>
      <c r="I314" s="18">
        <f>IF(D314="","",_xlfn.WORKDAY.INTL(D314,TA_SVR,WEEKEND,HOL))</f>
        <v/>
      </c>
      <c r="J314" s="15">
        <f>IF(OR(I314="",H314&lt;&gt;""),"",IF(DATADATE&gt;I314,"OVERDUE",""))</f>
        <v/>
      </c>
      <c r="K314" s="15">
        <f>IF(OR(H314="",I314=""),"",IF(H314&lt;=I314,"On time","Late"))</f>
        <v/>
      </c>
      <c r="L314" s="16" t="n"/>
      <c r="M314" s="16" t="n"/>
    </row>
    <row r="315">
      <c r="A315" s="15">
        <f>IF(C315="","",PROJ&amp;"-SVR-"&amp;B315&amp;"-"&amp;TEXT(C315,"0000"))</f>
        <v/>
      </c>
      <c r="B315" s="16" t="n"/>
      <c r="C315" s="16" t="n"/>
      <c r="D315" s="17" t="n"/>
      <c r="E315" s="16" t="n"/>
      <c r="F315" s="16" t="n"/>
      <c r="G315" s="16" t="n"/>
      <c r="H315" s="17" t="n"/>
      <c r="I315" s="18">
        <f>IF(D315="","",_xlfn.WORKDAY.INTL(D315,TA_SVR,WEEKEND,HOL))</f>
        <v/>
      </c>
      <c r="J315" s="15">
        <f>IF(OR(I315="",H315&lt;&gt;""),"",IF(DATADATE&gt;I315,"OVERDUE",""))</f>
        <v/>
      </c>
      <c r="K315" s="15">
        <f>IF(OR(H315="",I315=""),"",IF(H315&lt;=I315,"On time","Late"))</f>
        <v/>
      </c>
      <c r="L315" s="16" t="n"/>
      <c r="M315" s="16" t="n"/>
    </row>
    <row r="316">
      <c r="A316" s="15">
        <f>IF(C316="","",PROJ&amp;"-SVR-"&amp;B316&amp;"-"&amp;TEXT(C316,"0000"))</f>
        <v/>
      </c>
      <c r="B316" s="16" t="n"/>
      <c r="C316" s="16" t="n"/>
      <c r="D316" s="17" t="n"/>
      <c r="E316" s="16" t="n"/>
      <c r="F316" s="16" t="n"/>
      <c r="G316" s="16" t="n"/>
      <c r="H316" s="17" t="n"/>
      <c r="I316" s="18">
        <f>IF(D316="","",_xlfn.WORKDAY.INTL(D316,TA_SVR,WEEKEND,HOL))</f>
        <v/>
      </c>
      <c r="J316" s="15">
        <f>IF(OR(I316="",H316&lt;&gt;""),"",IF(DATADATE&gt;I316,"OVERDUE",""))</f>
        <v/>
      </c>
      <c r="K316" s="15">
        <f>IF(OR(H316="",I316=""),"",IF(H316&lt;=I316,"On time","Late"))</f>
        <v/>
      </c>
      <c r="L316" s="16" t="n"/>
      <c r="M316" s="16" t="n"/>
    </row>
    <row r="317">
      <c r="A317" s="15">
        <f>IF(C317="","",PROJ&amp;"-SVR-"&amp;B317&amp;"-"&amp;TEXT(C317,"0000"))</f>
        <v/>
      </c>
      <c r="B317" s="16" t="n"/>
      <c r="C317" s="16" t="n"/>
      <c r="D317" s="17" t="n"/>
      <c r="E317" s="16" t="n"/>
      <c r="F317" s="16" t="n"/>
      <c r="G317" s="16" t="n"/>
      <c r="H317" s="17" t="n"/>
      <c r="I317" s="18">
        <f>IF(D317="","",_xlfn.WORKDAY.INTL(D317,TA_SVR,WEEKEND,HOL))</f>
        <v/>
      </c>
      <c r="J317" s="15">
        <f>IF(OR(I317="",H317&lt;&gt;""),"",IF(DATADATE&gt;I317,"OVERDUE",""))</f>
        <v/>
      </c>
      <c r="K317" s="15">
        <f>IF(OR(H317="",I317=""),"",IF(H317&lt;=I317,"On time","Late"))</f>
        <v/>
      </c>
      <c r="L317" s="16" t="n"/>
      <c r="M317" s="16" t="n"/>
    </row>
    <row r="318">
      <c r="A318" s="15">
        <f>IF(C318="","",PROJ&amp;"-SVR-"&amp;B318&amp;"-"&amp;TEXT(C318,"0000"))</f>
        <v/>
      </c>
      <c r="B318" s="16" t="n"/>
      <c r="C318" s="16" t="n"/>
      <c r="D318" s="17" t="n"/>
      <c r="E318" s="16" t="n"/>
      <c r="F318" s="16" t="n"/>
      <c r="G318" s="16" t="n"/>
      <c r="H318" s="17" t="n"/>
      <c r="I318" s="18">
        <f>IF(D318="","",_xlfn.WORKDAY.INTL(D318,TA_SVR,WEEKEND,HOL))</f>
        <v/>
      </c>
      <c r="J318" s="15">
        <f>IF(OR(I318="",H318&lt;&gt;""),"",IF(DATADATE&gt;I318,"OVERDUE",""))</f>
        <v/>
      </c>
      <c r="K318" s="15">
        <f>IF(OR(H318="",I318=""),"",IF(H318&lt;=I318,"On time","Late"))</f>
        <v/>
      </c>
      <c r="L318" s="16" t="n"/>
      <c r="M318" s="16" t="n"/>
    </row>
    <row r="319">
      <c r="A319" s="15">
        <f>IF(C319="","",PROJ&amp;"-SVR-"&amp;B319&amp;"-"&amp;TEXT(C319,"0000"))</f>
        <v/>
      </c>
      <c r="B319" s="16" t="n"/>
      <c r="C319" s="16" t="n"/>
      <c r="D319" s="17" t="n"/>
      <c r="E319" s="16" t="n"/>
      <c r="F319" s="16" t="n"/>
      <c r="G319" s="16" t="n"/>
      <c r="H319" s="17" t="n"/>
      <c r="I319" s="18">
        <f>IF(D319="","",_xlfn.WORKDAY.INTL(D319,TA_SVR,WEEKEND,HOL))</f>
        <v/>
      </c>
      <c r="J319" s="15">
        <f>IF(OR(I319="",H319&lt;&gt;""),"",IF(DATADATE&gt;I319,"OVERDUE",""))</f>
        <v/>
      </c>
      <c r="K319" s="15">
        <f>IF(OR(H319="",I319=""),"",IF(H319&lt;=I319,"On time","Late"))</f>
        <v/>
      </c>
      <c r="L319" s="16" t="n"/>
      <c r="M319" s="16" t="n"/>
    </row>
    <row r="320">
      <c r="A320" s="15">
        <f>IF(C320="","",PROJ&amp;"-SVR-"&amp;B320&amp;"-"&amp;TEXT(C320,"0000"))</f>
        <v/>
      </c>
      <c r="B320" s="16" t="n"/>
      <c r="C320" s="16" t="n"/>
      <c r="D320" s="17" t="n"/>
      <c r="E320" s="16" t="n"/>
      <c r="F320" s="16" t="n"/>
      <c r="G320" s="16" t="n"/>
      <c r="H320" s="17" t="n"/>
      <c r="I320" s="18">
        <f>IF(D320="","",_xlfn.WORKDAY.INTL(D320,TA_SVR,WEEKEND,HOL))</f>
        <v/>
      </c>
      <c r="J320" s="15">
        <f>IF(OR(I320="",H320&lt;&gt;""),"",IF(DATADATE&gt;I320,"OVERDUE",""))</f>
        <v/>
      </c>
      <c r="K320" s="15">
        <f>IF(OR(H320="",I320=""),"",IF(H320&lt;=I320,"On time","Late"))</f>
        <v/>
      </c>
      <c r="L320" s="16" t="n"/>
      <c r="M320" s="16" t="n"/>
    </row>
    <row r="321">
      <c r="A321" s="15">
        <f>IF(C321="","",PROJ&amp;"-SVR-"&amp;B321&amp;"-"&amp;TEXT(C321,"0000"))</f>
        <v/>
      </c>
      <c r="B321" s="16" t="n"/>
      <c r="C321" s="16" t="n"/>
      <c r="D321" s="17" t="n"/>
      <c r="E321" s="16" t="n"/>
      <c r="F321" s="16" t="n"/>
      <c r="G321" s="16" t="n"/>
      <c r="H321" s="17" t="n"/>
      <c r="I321" s="18">
        <f>IF(D321="","",_xlfn.WORKDAY.INTL(D321,TA_SVR,WEEKEND,HOL))</f>
        <v/>
      </c>
      <c r="J321" s="15">
        <f>IF(OR(I321="",H321&lt;&gt;""),"",IF(DATADATE&gt;I321,"OVERDUE",""))</f>
        <v/>
      </c>
      <c r="K321" s="15">
        <f>IF(OR(H321="",I321=""),"",IF(H321&lt;=I321,"On time","Late"))</f>
        <v/>
      </c>
      <c r="L321" s="16" t="n"/>
      <c r="M321" s="16" t="n"/>
    </row>
    <row r="322">
      <c r="A322" s="15">
        <f>IF(C322="","",PROJ&amp;"-SVR-"&amp;B322&amp;"-"&amp;TEXT(C322,"0000"))</f>
        <v/>
      </c>
      <c r="B322" s="16" t="n"/>
      <c r="C322" s="16" t="n"/>
      <c r="D322" s="17" t="n"/>
      <c r="E322" s="16" t="n"/>
      <c r="F322" s="16" t="n"/>
      <c r="G322" s="16" t="n"/>
      <c r="H322" s="17" t="n"/>
      <c r="I322" s="18">
        <f>IF(D322="","",_xlfn.WORKDAY.INTL(D322,TA_SVR,WEEKEND,HOL))</f>
        <v/>
      </c>
      <c r="J322" s="15">
        <f>IF(OR(I322="",H322&lt;&gt;""),"",IF(DATADATE&gt;I322,"OVERDUE",""))</f>
        <v/>
      </c>
      <c r="K322" s="15">
        <f>IF(OR(H322="",I322=""),"",IF(H322&lt;=I322,"On time","Late"))</f>
        <v/>
      </c>
      <c r="L322" s="16" t="n"/>
      <c r="M322" s="16" t="n"/>
    </row>
    <row r="323">
      <c r="A323" s="15">
        <f>IF(C323="","",PROJ&amp;"-SVR-"&amp;B323&amp;"-"&amp;TEXT(C323,"0000"))</f>
        <v/>
      </c>
      <c r="B323" s="16" t="n"/>
      <c r="C323" s="16" t="n"/>
      <c r="D323" s="17" t="n"/>
      <c r="E323" s="16" t="n"/>
      <c r="F323" s="16" t="n"/>
      <c r="G323" s="16" t="n"/>
      <c r="H323" s="17" t="n"/>
      <c r="I323" s="18">
        <f>IF(D323="","",_xlfn.WORKDAY.INTL(D323,TA_SVR,WEEKEND,HOL))</f>
        <v/>
      </c>
      <c r="J323" s="15">
        <f>IF(OR(I323="",H323&lt;&gt;""),"",IF(DATADATE&gt;I323,"OVERDUE",""))</f>
        <v/>
      </c>
      <c r="K323" s="15">
        <f>IF(OR(H323="",I323=""),"",IF(H323&lt;=I323,"On time","Late"))</f>
        <v/>
      </c>
      <c r="L323" s="16" t="n"/>
      <c r="M323" s="16" t="n"/>
    </row>
    <row r="324">
      <c r="A324" s="15">
        <f>IF(C324="","",PROJ&amp;"-SVR-"&amp;B324&amp;"-"&amp;TEXT(C324,"0000"))</f>
        <v/>
      </c>
      <c r="B324" s="16" t="n"/>
      <c r="C324" s="16" t="n"/>
      <c r="D324" s="17" t="n"/>
      <c r="E324" s="16" t="n"/>
      <c r="F324" s="16" t="n"/>
      <c r="G324" s="16" t="n"/>
      <c r="H324" s="17" t="n"/>
      <c r="I324" s="18">
        <f>IF(D324="","",_xlfn.WORKDAY.INTL(D324,TA_SVR,WEEKEND,HOL))</f>
        <v/>
      </c>
      <c r="J324" s="15">
        <f>IF(OR(I324="",H324&lt;&gt;""),"",IF(DATADATE&gt;I324,"OVERDUE",""))</f>
        <v/>
      </c>
      <c r="K324" s="15">
        <f>IF(OR(H324="",I324=""),"",IF(H324&lt;=I324,"On time","Late"))</f>
        <v/>
      </c>
      <c r="L324" s="16" t="n"/>
      <c r="M324" s="16" t="n"/>
    </row>
    <row r="325">
      <c r="A325" s="15">
        <f>IF(C325="","",PROJ&amp;"-SVR-"&amp;B325&amp;"-"&amp;TEXT(C325,"0000"))</f>
        <v/>
      </c>
      <c r="B325" s="16" t="n"/>
      <c r="C325" s="16" t="n"/>
      <c r="D325" s="17" t="n"/>
      <c r="E325" s="16" t="n"/>
      <c r="F325" s="16" t="n"/>
      <c r="G325" s="16" t="n"/>
      <c r="H325" s="17" t="n"/>
      <c r="I325" s="18">
        <f>IF(D325="","",_xlfn.WORKDAY.INTL(D325,TA_SVR,WEEKEND,HOL))</f>
        <v/>
      </c>
      <c r="J325" s="15">
        <f>IF(OR(I325="",H325&lt;&gt;""),"",IF(DATADATE&gt;I325,"OVERDUE",""))</f>
        <v/>
      </c>
      <c r="K325" s="15">
        <f>IF(OR(H325="",I325=""),"",IF(H325&lt;=I325,"On time","Late"))</f>
        <v/>
      </c>
      <c r="L325" s="16" t="n"/>
      <c r="M325" s="16" t="n"/>
    </row>
    <row r="326">
      <c r="A326" s="15">
        <f>IF(C326="","",PROJ&amp;"-SVR-"&amp;B326&amp;"-"&amp;TEXT(C326,"0000"))</f>
        <v/>
      </c>
      <c r="B326" s="16" t="n"/>
      <c r="C326" s="16" t="n"/>
      <c r="D326" s="17" t="n"/>
      <c r="E326" s="16" t="n"/>
      <c r="F326" s="16" t="n"/>
      <c r="G326" s="16" t="n"/>
      <c r="H326" s="17" t="n"/>
      <c r="I326" s="18">
        <f>IF(D326="","",_xlfn.WORKDAY.INTL(D326,TA_SVR,WEEKEND,HOL))</f>
        <v/>
      </c>
      <c r="J326" s="15">
        <f>IF(OR(I326="",H326&lt;&gt;""),"",IF(DATADATE&gt;I326,"OVERDUE",""))</f>
        <v/>
      </c>
      <c r="K326" s="15">
        <f>IF(OR(H326="",I326=""),"",IF(H326&lt;=I326,"On time","Late"))</f>
        <v/>
      </c>
      <c r="L326" s="16" t="n"/>
      <c r="M326" s="16" t="n"/>
    </row>
    <row r="327">
      <c r="A327" s="15">
        <f>IF(C327="","",PROJ&amp;"-SVR-"&amp;B327&amp;"-"&amp;TEXT(C327,"0000"))</f>
        <v/>
      </c>
      <c r="B327" s="16" t="n"/>
      <c r="C327" s="16" t="n"/>
      <c r="D327" s="17" t="n"/>
      <c r="E327" s="16" t="n"/>
      <c r="F327" s="16" t="n"/>
      <c r="G327" s="16" t="n"/>
      <c r="H327" s="17" t="n"/>
      <c r="I327" s="18">
        <f>IF(D327="","",_xlfn.WORKDAY.INTL(D327,TA_SVR,WEEKEND,HOL))</f>
        <v/>
      </c>
      <c r="J327" s="15">
        <f>IF(OR(I327="",H327&lt;&gt;""),"",IF(DATADATE&gt;I327,"OVERDUE",""))</f>
        <v/>
      </c>
      <c r="K327" s="15">
        <f>IF(OR(H327="",I327=""),"",IF(H327&lt;=I327,"On time","Late"))</f>
        <v/>
      </c>
      <c r="L327" s="16" t="n"/>
      <c r="M327" s="16" t="n"/>
    </row>
    <row r="328">
      <c r="A328" s="15">
        <f>IF(C328="","",PROJ&amp;"-SVR-"&amp;B328&amp;"-"&amp;TEXT(C328,"0000"))</f>
        <v/>
      </c>
      <c r="B328" s="16" t="n"/>
      <c r="C328" s="16" t="n"/>
      <c r="D328" s="17" t="n"/>
      <c r="E328" s="16" t="n"/>
      <c r="F328" s="16" t="n"/>
      <c r="G328" s="16" t="n"/>
      <c r="H328" s="17" t="n"/>
      <c r="I328" s="18">
        <f>IF(D328="","",_xlfn.WORKDAY.INTL(D328,TA_SVR,WEEKEND,HOL))</f>
        <v/>
      </c>
      <c r="J328" s="15">
        <f>IF(OR(I328="",H328&lt;&gt;""),"",IF(DATADATE&gt;I328,"OVERDUE",""))</f>
        <v/>
      </c>
      <c r="K328" s="15">
        <f>IF(OR(H328="",I328=""),"",IF(H328&lt;=I328,"On time","Late"))</f>
        <v/>
      </c>
      <c r="L328" s="16" t="n"/>
      <c r="M328" s="16" t="n"/>
    </row>
    <row r="329">
      <c r="A329" s="15">
        <f>IF(C329="","",PROJ&amp;"-SVR-"&amp;B329&amp;"-"&amp;TEXT(C329,"0000"))</f>
        <v/>
      </c>
      <c r="B329" s="16" t="n"/>
      <c r="C329" s="16" t="n"/>
      <c r="D329" s="17" t="n"/>
      <c r="E329" s="16" t="n"/>
      <c r="F329" s="16" t="n"/>
      <c r="G329" s="16" t="n"/>
      <c r="H329" s="17" t="n"/>
      <c r="I329" s="18">
        <f>IF(D329="","",_xlfn.WORKDAY.INTL(D329,TA_SVR,WEEKEND,HOL))</f>
        <v/>
      </c>
      <c r="J329" s="15">
        <f>IF(OR(I329="",H329&lt;&gt;""),"",IF(DATADATE&gt;I329,"OVERDUE",""))</f>
        <v/>
      </c>
      <c r="K329" s="15">
        <f>IF(OR(H329="",I329=""),"",IF(H329&lt;=I329,"On time","Late"))</f>
        <v/>
      </c>
      <c r="L329" s="16" t="n"/>
      <c r="M329" s="16" t="n"/>
    </row>
    <row r="330">
      <c r="A330" s="15">
        <f>IF(C330="","",PROJ&amp;"-SVR-"&amp;B330&amp;"-"&amp;TEXT(C330,"0000"))</f>
        <v/>
      </c>
      <c r="B330" s="16" t="n"/>
      <c r="C330" s="16" t="n"/>
      <c r="D330" s="17" t="n"/>
      <c r="E330" s="16" t="n"/>
      <c r="F330" s="16" t="n"/>
      <c r="G330" s="16" t="n"/>
      <c r="H330" s="17" t="n"/>
      <c r="I330" s="18">
        <f>IF(D330="","",_xlfn.WORKDAY.INTL(D330,TA_SVR,WEEKEND,HOL))</f>
        <v/>
      </c>
      <c r="J330" s="15">
        <f>IF(OR(I330="",H330&lt;&gt;""),"",IF(DATADATE&gt;I330,"OVERDUE",""))</f>
        <v/>
      </c>
      <c r="K330" s="15">
        <f>IF(OR(H330="",I330=""),"",IF(H330&lt;=I330,"On time","Late"))</f>
        <v/>
      </c>
      <c r="L330" s="16" t="n"/>
      <c r="M330" s="16" t="n"/>
    </row>
    <row r="331">
      <c r="A331" s="15">
        <f>IF(C331="","",PROJ&amp;"-SVR-"&amp;B331&amp;"-"&amp;TEXT(C331,"0000"))</f>
        <v/>
      </c>
      <c r="B331" s="16" t="n"/>
      <c r="C331" s="16" t="n"/>
      <c r="D331" s="17" t="n"/>
      <c r="E331" s="16" t="n"/>
      <c r="F331" s="16" t="n"/>
      <c r="G331" s="16" t="n"/>
      <c r="H331" s="17" t="n"/>
      <c r="I331" s="18">
        <f>IF(D331="","",_xlfn.WORKDAY.INTL(D331,TA_SVR,WEEKEND,HOL))</f>
        <v/>
      </c>
      <c r="J331" s="15">
        <f>IF(OR(I331="",H331&lt;&gt;""),"",IF(DATADATE&gt;I331,"OVERDUE",""))</f>
        <v/>
      </c>
      <c r="K331" s="15">
        <f>IF(OR(H331="",I331=""),"",IF(H331&lt;=I331,"On time","Late"))</f>
        <v/>
      </c>
      <c r="L331" s="16" t="n"/>
      <c r="M331" s="16" t="n"/>
    </row>
    <row r="332">
      <c r="A332" s="15">
        <f>IF(C332="","",PROJ&amp;"-SVR-"&amp;B332&amp;"-"&amp;TEXT(C332,"0000"))</f>
        <v/>
      </c>
      <c r="B332" s="16" t="n"/>
      <c r="C332" s="16" t="n"/>
      <c r="D332" s="17" t="n"/>
      <c r="E332" s="16" t="n"/>
      <c r="F332" s="16" t="n"/>
      <c r="G332" s="16" t="n"/>
      <c r="H332" s="17" t="n"/>
      <c r="I332" s="18">
        <f>IF(D332="","",_xlfn.WORKDAY.INTL(D332,TA_SVR,WEEKEND,HOL))</f>
        <v/>
      </c>
      <c r="J332" s="15">
        <f>IF(OR(I332="",H332&lt;&gt;""),"",IF(DATADATE&gt;I332,"OVERDUE",""))</f>
        <v/>
      </c>
      <c r="K332" s="15">
        <f>IF(OR(H332="",I332=""),"",IF(H332&lt;=I332,"On time","Late"))</f>
        <v/>
      </c>
      <c r="L332" s="16" t="n"/>
      <c r="M332" s="16" t="n"/>
    </row>
    <row r="333">
      <c r="A333" s="15">
        <f>IF(C333="","",PROJ&amp;"-SVR-"&amp;B333&amp;"-"&amp;TEXT(C333,"0000"))</f>
        <v/>
      </c>
      <c r="B333" s="16" t="n"/>
      <c r="C333" s="16" t="n"/>
      <c r="D333" s="17" t="n"/>
      <c r="E333" s="16" t="n"/>
      <c r="F333" s="16" t="n"/>
      <c r="G333" s="16" t="n"/>
      <c r="H333" s="17" t="n"/>
      <c r="I333" s="18">
        <f>IF(D333="","",_xlfn.WORKDAY.INTL(D333,TA_SVR,WEEKEND,HOL))</f>
        <v/>
      </c>
      <c r="J333" s="15">
        <f>IF(OR(I333="",H333&lt;&gt;""),"",IF(DATADATE&gt;I333,"OVERDUE",""))</f>
        <v/>
      </c>
      <c r="K333" s="15">
        <f>IF(OR(H333="",I333=""),"",IF(H333&lt;=I333,"On time","Late"))</f>
        <v/>
      </c>
      <c r="L333" s="16" t="n"/>
      <c r="M333" s="16" t="n"/>
    </row>
    <row r="334">
      <c r="A334" s="15">
        <f>IF(C334="","",PROJ&amp;"-SVR-"&amp;B334&amp;"-"&amp;TEXT(C334,"0000"))</f>
        <v/>
      </c>
      <c r="B334" s="16" t="n"/>
      <c r="C334" s="16" t="n"/>
      <c r="D334" s="17" t="n"/>
      <c r="E334" s="16" t="n"/>
      <c r="F334" s="16" t="n"/>
      <c r="G334" s="16" t="n"/>
      <c r="H334" s="17" t="n"/>
      <c r="I334" s="18">
        <f>IF(D334="","",_xlfn.WORKDAY.INTL(D334,TA_SVR,WEEKEND,HOL))</f>
        <v/>
      </c>
      <c r="J334" s="15">
        <f>IF(OR(I334="",H334&lt;&gt;""),"",IF(DATADATE&gt;I334,"OVERDUE",""))</f>
        <v/>
      </c>
      <c r="K334" s="15">
        <f>IF(OR(H334="",I334=""),"",IF(H334&lt;=I334,"On time","Late"))</f>
        <v/>
      </c>
      <c r="L334" s="16" t="n"/>
      <c r="M334" s="16" t="n"/>
    </row>
    <row r="335">
      <c r="A335" s="15">
        <f>IF(C335="","",PROJ&amp;"-SVR-"&amp;B335&amp;"-"&amp;TEXT(C335,"0000"))</f>
        <v/>
      </c>
      <c r="B335" s="16" t="n"/>
      <c r="C335" s="16" t="n"/>
      <c r="D335" s="17" t="n"/>
      <c r="E335" s="16" t="n"/>
      <c r="F335" s="16" t="n"/>
      <c r="G335" s="16" t="n"/>
      <c r="H335" s="17" t="n"/>
      <c r="I335" s="18">
        <f>IF(D335="","",_xlfn.WORKDAY.INTL(D335,TA_SVR,WEEKEND,HOL))</f>
        <v/>
      </c>
      <c r="J335" s="15">
        <f>IF(OR(I335="",H335&lt;&gt;""),"",IF(DATADATE&gt;I335,"OVERDUE",""))</f>
        <v/>
      </c>
      <c r="K335" s="15">
        <f>IF(OR(H335="",I335=""),"",IF(H335&lt;=I335,"On time","Late"))</f>
        <v/>
      </c>
      <c r="L335" s="16" t="n"/>
      <c r="M335" s="16" t="n"/>
    </row>
    <row r="336">
      <c r="A336" s="15">
        <f>IF(C336="","",PROJ&amp;"-SVR-"&amp;B336&amp;"-"&amp;TEXT(C336,"0000"))</f>
        <v/>
      </c>
      <c r="B336" s="16" t="n"/>
      <c r="C336" s="16" t="n"/>
      <c r="D336" s="17" t="n"/>
      <c r="E336" s="16" t="n"/>
      <c r="F336" s="16" t="n"/>
      <c r="G336" s="16" t="n"/>
      <c r="H336" s="17" t="n"/>
      <c r="I336" s="18">
        <f>IF(D336="","",_xlfn.WORKDAY.INTL(D336,TA_SVR,WEEKEND,HOL))</f>
        <v/>
      </c>
      <c r="J336" s="15">
        <f>IF(OR(I336="",H336&lt;&gt;""),"",IF(DATADATE&gt;I336,"OVERDUE",""))</f>
        <v/>
      </c>
      <c r="K336" s="15">
        <f>IF(OR(H336="",I336=""),"",IF(H336&lt;=I336,"On time","Late"))</f>
        <v/>
      </c>
      <c r="L336" s="16" t="n"/>
      <c r="M336" s="16" t="n"/>
    </row>
    <row r="337">
      <c r="A337" s="15">
        <f>IF(C337="","",PROJ&amp;"-SVR-"&amp;B337&amp;"-"&amp;TEXT(C337,"0000"))</f>
        <v/>
      </c>
      <c r="B337" s="16" t="n"/>
      <c r="C337" s="16" t="n"/>
      <c r="D337" s="17" t="n"/>
      <c r="E337" s="16" t="n"/>
      <c r="F337" s="16" t="n"/>
      <c r="G337" s="16" t="n"/>
      <c r="H337" s="17" t="n"/>
      <c r="I337" s="18">
        <f>IF(D337="","",_xlfn.WORKDAY.INTL(D337,TA_SVR,WEEKEND,HOL))</f>
        <v/>
      </c>
      <c r="J337" s="15">
        <f>IF(OR(I337="",H337&lt;&gt;""),"",IF(DATADATE&gt;I337,"OVERDUE",""))</f>
        <v/>
      </c>
      <c r="K337" s="15">
        <f>IF(OR(H337="",I337=""),"",IF(H337&lt;=I337,"On time","Late"))</f>
        <v/>
      </c>
      <c r="L337" s="16" t="n"/>
      <c r="M337" s="16" t="n"/>
    </row>
    <row r="338">
      <c r="A338" s="15">
        <f>IF(C338="","",PROJ&amp;"-SVR-"&amp;B338&amp;"-"&amp;TEXT(C338,"0000"))</f>
        <v/>
      </c>
      <c r="B338" s="16" t="n"/>
      <c r="C338" s="16" t="n"/>
      <c r="D338" s="17" t="n"/>
      <c r="E338" s="16" t="n"/>
      <c r="F338" s="16" t="n"/>
      <c r="G338" s="16" t="n"/>
      <c r="H338" s="17" t="n"/>
      <c r="I338" s="18">
        <f>IF(D338="","",_xlfn.WORKDAY.INTL(D338,TA_SVR,WEEKEND,HOL))</f>
        <v/>
      </c>
      <c r="J338" s="15">
        <f>IF(OR(I338="",H338&lt;&gt;""),"",IF(DATADATE&gt;I338,"OVERDUE",""))</f>
        <v/>
      </c>
      <c r="K338" s="15">
        <f>IF(OR(H338="",I338=""),"",IF(H338&lt;=I338,"On time","Late"))</f>
        <v/>
      </c>
      <c r="L338" s="16" t="n"/>
      <c r="M338" s="16" t="n"/>
    </row>
    <row r="339">
      <c r="A339" s="15">
        <f>IF(C339="","",PROJ&amp;"-SVR-"&amp;B339&amp;"-"&amp;TEXT(C339,"0000"))</f>
        <v/>
      </c>
      <c r="B339" s="16" t="n"/>
      <c r="C339" s="16" t="n"/>
      <c r="D339" s="17" t="n"/>
      <c r="E339" s="16" t="n"/>
      <c r="F339" s="16" t="n"/>
      <c r="G339" s="16" t="n"/>
      <c r="H339" s="17" t="n"/>
      <c r="I339" s="18">
        <f>IF(D339="","",_xlfn.WORKDAY.INTL(D339,TA_SVR,WEEKEND,HOL))</f>
        <v/>
      </c>
      <c r="J339" s="15">
        <f>IF(OR(I339="",H339&lt;&gt;""),"",IF(DATADATE&gt;I339,"OVERDUE",""))</f>
        <v/>
      </c>
      <c r="K339" s="15">
        <f>IF(OR(H339="",I339=""),"",IF(H339&lt;=I339,"On time","Late"))</f>
        <v/>
      </c>
      <c r="L339" s="16" t="n"/>
      <c r="M339" s="16" t="n"/>
    </row>
    <row r="340">
      <c r="A340" s="15">
        <f>IF(C340="","",PROJ&amp;"-SVR-"&amp;B340&amp;"-"&amp;TEXT(C340,"0000"))</f>
        <v/>
      </c>
      <c r="B340" s="16" t="n"/>
      <c r="C340" s="16" t="n"/>
      <c r="D340" s="17" t="n"/>
      <c r="E340" s="16" t="n"/>
      <c r="F340" s="16" t="n"/>
      <c r="G340" s="16" t="n"/>
      <c r="H340" s="17" t="n"/>
      <c r="I340" s="18">
        <f>IF(D340="","",_xlfn.WORKDAY.INTL(D340,TA_SVR,WEEKEND,HOL))</f>
        <v/>
      </c>
      <c r="J340" s="15">
        <f>IF(OR(I340="",H340&lt;&gt;""),"",IF(DATADATE&gt;I340,"OVERDUE",""))</f>
        <v/>
      </c>
      <c r="K340" s="15">
        <f>IF(OR(H340="",I340=""),"",IF(H340&lt;=I340,"On time","Late"))</f>
        <v/>
      </c>
      <c r="L340" s="16" t="n"/>
      <c r="M340" s="16" t="n"/>
    </row>
    <row r="341">
      <c r="A341" s="15">
        <f>IF(C341="","",PROJ&amp;"-SVR-"&amp;B341&amp;"-"&amp;TEXT(C341,"0000"))</f>
        <v/>
      </c>
      <c r="B341" s="16" t="n"/>
      <c r="C341" s="16" t="n"/>
      <c r="D341" s="17" t="n"/>
      <c r="E341" s="16" t="n"/>
      <c r="F341" s="16" t="n"/>
      <c r="G341" s="16" t="n"/>
      <c r="H341" s="17" t="n"/>
      <c r="I341" s="18">
        <f>IF(D341="","",_xlfn.WORKDAY.INTL(D341,TA_SVR,WEEKEND,HOL))</f>
        <v/>
      </c>
      <c r="J341" s="15">
        <f>IF(OR(I341="",H341&lt;&gt;""),"",IF(DATADATE&gt;I341,"OVERDUE",""))</f>
        <v/>
      </c>
      <c r="K341" s="15">
        <f>IF(OR(H341="",I341=""),"",IF(H341&lt;=I341,"On time","Late"))</f>
        <v/>
      </c>
      <c r="L341" s="16" t="n"/>
      <c r="M341" s="16" t="n"/>
    </row>
    <row r="342">
      <c r="A342" s="15">
        <f>IF(C342="","",PROJ&amp;"-SVR-"&amp;B342&amp;"-"&amp;TEXT(C342,"0000"))</f>
        <v/>
      </c>
      <c r="B342" s="16" t="n"/>
      <c r="C342" s="16" t="n"/>
      <c r="D342" s="17" t="n"/>
      <c r="E342" s="16" t="n"/>
      <c r="F342" s="16" t="n"/>
      <c r="G342" s="16" t="n"/>
      <c r="H342" s="17" t="n"/>
      <c r="I342" s="18">
        <f>IF(D342="","",_xlfn.WORKDAY.INTL(D342,TA_SVR,WEEKEND,HOL))</f>
        <v/>
      </c>
      <c r="J342" s="15">
        <f>IF(OR(I342="",H342&lt;&gt;""),"",IF(DATADATE&gt;I342,"OVERDUE",""))</f>
        <v/>
      </c>
      <c r="K342" s="15">
        <f>IF(OR(H342="",I342=""),"",IF(H342&lt;=I342,"On time","Late"))</f>
        <v/>
      </c>
      <c r="L342" s="16" t="n"/>
      <c r="M342" s="16" t="n"/>
    </row>
    <row r="343">
      <c r="A343" s="15">
        <f>IF(C343="","",PROJ&amp;"-SVR-"&amp;B343&amp;"-"&amp;TEXT(C343,"0000"))</f>
        <v/>
      </c>
      <c r="B343" s="16" t="n"/>
      <c r="C343" s="16" t="n"/>
      <c r="D343" s="17" t="n"/>
      <c r="E343" s="16" t="n"/>
      <c r="F343" s="16" t="n"/>
      <c r="G343" s="16" t="n"/>
      <c r="H343" s="17" t="n"/>
      <c r="I343" s="18">
        <f>IF(D343="","",_xlfn.WORKDAY.INTL(D343,TA_SVR,WEEKEND,HOL))</f>
        <v/>
      </c>
      <c r="J343" s="15">
        <f>IF(OR(I343="",H343&lt;&gt;""),"",IF(DATADATE&gt;I343,"OVERDUE",""))</f>
        <v/>
      </c>
      <c r="K343" s="15">
        <f>IF(OR(H343="",I343=""),"",IF(H343&lt;=I343,"On time","Late"))</f>
        <v/>
      </c>
      <c r="L343" s="16" t="n"/>
      <c r="M343" s="16" t="n"/>
    </row>
    <row r="344">
      <c r="A344" s="15">
        <f>IF(C344="","",PROJ&amp;"-SVR-"&amp;B344&amp;"-"&amp;TEXT(C344,"0000"))</f>
        <v/>
      </c>
      <c r="B344" s="16" t="n"/>
      <c r="C344" s="16" t="n"/>
      <c r="D344" s="17" t="n"/>
      <c r="E344" s="16" t="n"/>
      <c r="F344" s="16" t="n"/>
      <c r="G344" s="16" t="n"/>
      <c r="H344" s="17" t="n"/>
      <c r="I344" s="18">
        <f>IF(D344="","",_xlfn.WORKDAY.INTL(D344,TA_SVR,WEEKEND,HOL))</f>
        <v/>
      </c>
      <c r="J344" s="15">
        <f>IF(OR(I344="",H344&lt;&gt;""),"",IF(DATADATE&gt;I344,"OVERDUE",""))</f>
        <v/>
      </c>
      <c r="K344" s="15">
        <f>IF(OR(H344="",I344=""),"",IF(H344&lt;=I344,"On time","Late"))</f>
        <v/>
      </c>
      <c r="L344" s="16" t="n"/>
      <c r="M344" s="16" t="n"/>
    </row>
    <row r="345">
      <c r="A345" s="15">
        <f>IF(C345="","",PROJ&amp;"-SVR-"&amp;B345&amp;"-"&amp;TEXT(C345,"0000"))</f>
        <v/>
      </c>
      <c r="B345" s="16" t="n"/>
      <c r="C345" s="16" t="n"/>
      <c r="D345" s="17" t="n"/>
      <c r="E345" s="16" t="n"/>
      <c r="F345" s="16" t="n"/>
      <c r="G345" s="16" t="n"/>
      <c r="H345" s="17" t="n"/>
      <c r="I345" s="18">
        <f>IF(D345="","",_xlfn.WORKDAY.INTL(D345,TA_SVR,WEEKEND,HOL))</f>
        <v/>
      </c>
      <c r="J345" s="15">
        <f>IF(OR(I345="",H345&lt;&gt;""),"",IF(DATADATE&gt;I345,"OVERDUE",""))</f>
        <v/>
      </c>
      <c r="K345" s="15">
        <f>IF(OR(H345="",I345=""),"",IF(H345&lt;=I345,"On time","Late"))</f>
        <v/>
      </c>
      <c r="L345" s="16" t="n"/>
      <c r="M345" s="16" t="n"/>
    </row>
    <row r="346">
      <c r="A346" s="15">
        <f>IF(C346="","",PROJ&amp;"-SVR-"&amp;B346&amp;"-"&amp;TEXT(C346,"0000"))</f>
        <v/>
      </c>
      <c r="B346" s="16" t="n"/>
      <c r="C346" s="16" t="n"/>
      <c r="D346" s="17" t="n"/>
      <c r="E346" s="16" t="n"/>
      <c r="F346" s="16" t="n"/>
      <c r="G346" s="16" t="n"/>
      <c r="H346" s="17" t="n"/>
      <c r="I346" s="18">
        <f>IF(D346="","",_xlfn.WORKDAY.INTL(D346,TA_SVR,WEEKEND,HOL))</f>
        <v/>
      </c>
      <c r="J346" s="15">
        <f>IF(OR(I346="",H346&lt;&gt;""),"",IF(DATADATE&gt;I346,"OVERDUE",""))</f>
        <v/>
      </c>
      <c r="K346" s="15">
        <f>IF(OR(H346="",I346=""),"",IF(H346&lt;=I346,"On time","Late"))</f>
        <v/>
      </c>
      <c r="L346" s="16" t="n"/>
      <c r="M346" s="16" t="n"/>
    </row>
    <row r="347">
      <c r="A347" s="15">
        <f>IF(C347="","",PROJ&amp;"-SVR-"&amp;B347&amp;"-"&amp;TEXT(C347,"0000"))</f>
        <v/>
      </c>
      <c r="B347" s="16" t="n"/>
      <c r="C347" s="16" t="n"/>
      <c r="D347" s="17" t="n"/>
      <c r="E347" s="16" t="n"/>
      <c r="F347" s="16" t="n"/>
      <c r="G347" s="16" t="n"/>
      <c r="H347" s="17" t="n"/>
      <c r="I347" s="18">
        <f>IF(D347="","",_xlfn.WORKDAY.INTL(D347,TA_SVR,WEEKEND,HOL))</f>
        <v/>
      </c>
      <c r="J347" s="15">
        <f>IF(OR(I347="",H347&lt;&gt;""),"",IF(DATADATE&gt;I347,"OVERDUE",""))</f>
        <v/>
      </c>
      <c r="K347" s="15">
        <f>IF(OR(H347="",I347=""),"",IF(H347&lt;=I347,"On time","Late"))</f>
        <v/>
      </c>
      <c r="L347" s="16" t="n"/>
      <c r="M347" s="16" t="n"/>
    </row>
    <row r="348">
      <c r="A348" s="15">
        <f>IF(C348="","",PROJ&amp;"-SVR-"&amp;B348&amp;"-"&amp;TEXT(C348,"0000"))</f>
        <v/>
      </c>
      <c r="B348" s="16" t="n"/>
      <c r="C348" s="16" t="n"/>
      <c r="D348" s="17" t="n"/>
      <c r="E348" s="16" t="n"/>
      <c r="F348" s="16" t="n"/>
      <c r="G348" s="16" t="n"/>
      <c r="H348" s="17" t="n"/>
      <c r="I348" s="18">
        <f>IF(D348="","",_xlfn.WORKDAY.INTL(D348,TA_SVR,WEEKEND,HOL))</f>
        <v/>
      </c>
      <c r="J348" s="15">
        <f>IF(OR(I348="",H348&lt;&gt;""),"",IF(DATADATE&gt;I348,"OVERDUE",""))</f>
        <v/>
      </c>
      <c r="K348" s="15">
        <f>IF(OR(H348="",I348=""),"",IF(H348&lt;=I348,"On time","Late"))</f>
        <v/>
      </c>
      <c r="L348" s="16" t="n"/>
      <c r="M348" s="16" t="n"/>
    </row>
    <row r="349">
      <c r="A349" s="15">
        <f>IF(C349="","",PROJ&amp;"-SVR-"&amp;B349&amp;"-"&amp;TEXT(C349,"0000"))</f>
        <v/>
      </c>
      <c r="B349" s="16" t="n"/>
      <c r="C349" s="16" t="n"/>
      <c r="D349" s="17" t="n"/>
      <c r="E349" s="16" t="n"/>
      <c r="F349" s="16" t="n"/>
      <c r="G349" s="16" t="n"/>
      <c r="H349" s="17" t="n"/>
      <c r="I349" s="18">
        <f>IF(D349="","",_xlfn.WORKDAY.INTL(D349,TA_SVR,WEEKEND,HOL))</f>
        <v/>
      </c>
      <c r="J349" s="15">
        <f>IF(OR(I349="",H349&lt;&gt;""),"",IF(DATADATE&gt;I349,"OVERDUE",""))</f>
        <v/>
      </c>
      <c r="K349" s="15">
        <f>IF(OR(H349="",I349=""),"",IF(H349&lt;=I349,"On time","Late"))</f>
        <v/>
      </c>
      <c r="L349" s="16" t="n"/>
      <c r="M349" s="16" t="n"/>
    </row>
    <row r="350">
      <c r="A350" s="15">
        <f>IF(C350="","",PROJ&amp;"-SVR-"&amp;B350&amp;"-"&amp;TEXT(C350,"0000"))</f>
        <v/>
      </c>
      <c r="B350" s="16" t="n"/>
      <c r="C350" s="16" t="n"/>
      <c r="D350" s="17" t="n"/>
      <c r="E350" s="16" t="n"/>
      <c r="F350" s="16" t="n"/>
      <c r="G350" s="16" t="n"/>
      <c r="H350" s="17" t="n"/>
      <c r="I350" s="18">
        <f>IF(D350="","",_xlfn.WORKDAY.INTL(D350,TA_SVR,WEEKEND,HOL))</f>
        <v/>
      </c>
      <c r="J350" s="15">
        <f>IF(OR(I350="",H350&lt;&gt;""),"",IF(DATADATE&gt;I350,"OVERDUE",""))</f>
        <v/>
      </c>
      <c r="K350" s="15">
        <f>IF(OR(H350="",I350=""),"",IF(H350&lt;=I350,"On time","Late"))</f>
        <v/>
      </c>
      <c r="L350" s="16" t="n"/>
      <c r="M350" s="16" t="n"/>
    </row>
    <row r="351">
      <c r="A351" s="15">
        <f>IF(C351="","",PROJ&amp;"-SVR-"&amp;B351&amp;"-"&amp;TEXT(C351,"0000"))</f>
        <v/>
      </c>
      <c r="B351" s="16" t="n"/>
      <c r="C351" s="16" t="n"/>
      <c r="D351" s="17" t="n"/>
      <c r="E351" s="16" t="n"/>
      <c r="F351" s="16" t="n"/>
      <c r="G351" s="16" t="n"/>
      <c r="H351" s="17" t="n"/>
      <c r="I351" s="18">
        <f>IF(D351="","",_xlfn.WORKDAY.INTL(D351,TA_SVR,WEEKEND,HOL))</f>
        <v/>
      </c>
      <c r="J351" s="15">
        <f>IF(OR(I351="",H351&lt;&gt;""),"",IF(DATADATE&gt;I351,"OVERDUE",""))</f>
        <v/>
      </c>
      <c r="K351" s="15">
        <f>IF(OR(H351="",I351=""),"",IF(H351&lt;=I351,"On time","Late"))</f>
        <v/>
      </c>
      <c r="L351" s="16" t="n"/>
      <c r="M351" s="16" t="n"/>
    </row>
    <row r="352">
      <c r="A352" s="15">
        <f>IF(C352="","",PROJ&amp;"-SVR-"&amp;B352&amp;"-"&amp;TEXT(C352,"0000"))</f>
        <v/>
      </c>
      <c r="B352" s="16" t="n"/>
      <c r="C352" s="16" t="n"/>
      <c r="D352" s="17" t="n"/>
      <c r="E352" s="16" t="n"/>
      <c r="F352" s="16" t="n"/>
      <c r="G352" s="16" t="n"/>
      <c r="H352" s="17" t="n"/>
      <c r="I352" s="18">
        <f>IF(D352="","",_xlfn.WORKDAY.INTL(D352,TA_SVR,WEEKEND,HOL))</f>
        <v/>
      </c>
      <c r="J352" s="15">
        <f>IF(OR(I352="",H352&lt;&gt;""),"",IF(DATADATE&gt;I352,"OVERDUE",""))</f>
        <v/>
      </c>
      <c r="K352" s="15">
        <f>IF(OR(H352="",I352=""),"",IF(H352&lt;=I352,"On time","Late"))</f>
        <v/>
      </c>
      <c r="L352" s="16" t="n"/>
      <c r="M352" s="16" t="n"/>
    </row>
    <row r="353">
      <c r="A353" s="15">
        <f>IF(C353="","",PROJ&amp;"-SVR-"&amp;B353&amp;"-"&amp;TEXT(C353,"0000"))</f>
        <v/>
      </c>
      <c r="B353" s="16" t="n"/>
      <c r="C353" s="16" t="n"/>
      <c r="D353" s="17" t="n"/>
      <c r="E353" s="16" t="n"/>
      <c r="F353" s="16" t="n"/>
      <c r="G353" s="16" t="n"/>
      <c r="H353" s="17" t="n"/>
      <c r="I353" s="18">
        <f>IF(D353="","",_xlfn.WORKDAY.INTL(D353,TA_SVR,WEEKEND,HOL))</f>
        <v/>
      </c>
      <c r="J353" s="15">
        <f>IF(OR(I353="",H353&lt;&gt;""),"",IF(DATADATE&gt;I353,"OVERDUE",""))</f>
        <v/>
      </c>
      <c r="K353" s="15">
        <f>IF(OR(H353="",I353=""),"",IF(H353&lt;=I353,"On time","Late"))</f>
        <v/>
      </c>
      <c r="L353" s="16" t="n"/>
      <c r="M353" s="16" t="n"/>
    </row>
    <row r="354">
      <c r="A354" s="15">
        <f>IF(C354="","",PROJ&amp;"-SVR-"&amp;B354&amp;"-"&amp;TEXT(C354,"0000"))</f>
        <v/>
      </c>
      <c r="B354" s="16" t="n"/>
      <c r="C354" s="16" t="n"/>
      <c r="D354" s="17" t="n"/>
      <c r="E354" s="16" t="n"/>
      <c r="F354" s="16" t="n"/>
      <c r="G354" s="16" t="n"/>
      <c r="H354" s="17" t="n"/>
      <c r="I354" s="18">
        <f>IF(D354="","",_xlfn.WORKDAY.INTL(D354,TA_SVR,WEEKEND,HOL))</f>
        <v/>
      </c>
      <c r="J354" s="15">
        <f>IF(OR(I354="",H354&lt;&gt;""),"",IF(DATADATE&gt;I354,"OVERDUE",""))</f>
        <v/>
      </c>
      <c r="K354" s="15">
        <f>IF(OR(H354="",I354=""),"",IF(H354&lt;=I354,"On time","Late"))</f>
        <v/>
      </c>
      <c r="L354" s="16" t="n"/>
      <c r="M354" s="16" t="n"/>
    </row>
    <row r="355">
      <c r="A355" s="15">
        <f>IF(C355="","",PROJ&amp;"-SVR-"&amp;B355&amp;"-"&amp;TEXT(C355,"0000"))</f>
        <v/>
      </c>
      <c r="B355" s="16" t="n"/>
      <c r="C355" s="16" t="n"/>
      <c r="D355" s="17" t="n"/>
      <c r="E355" s="16" t="n"/>
      <c r="F355" s="16" t="n"/>
      <c r="G355" s="16" t="n"/>
      <c r="H355" s="17" t="n"/>
      <c r="I355" s="18">
        <f>IF(D355="","",_xlfn.WORKDAY.INTL(D355,TA_SVR,WEEKEND,HOL))</f>
        <v/>
      </c>
      <c r="J355" s="15">
        <f>IF(OR(I355="",H355&lt;&gt;""),"",IF(DATADATE&gt;I355,"OVERDUE",""))</f>
        <v/>
      </c>
      <c r="K355" s="15">
        <f>IF(OR(H355="",I355=""),"",IF(H355&lt;=I355,"On time","Late"))</f>
        <v/>
      </c>
      <c r="L355" s="16" t="n"/>
      <c r="M355" s="16" t="n"/>
    </row>
    <row r="356">
      <c r="A356" s="15">
        <f>IF(C356="","",PROJ&amp;"-SVR-"&amp;B356&amp;"-"&amp;TEXT(C356,"0000"))</f>
        <v/>
      </c>
      <c r="B356" s="16" t="n"/>
      <c r="C356" s="16" t="n"/>
      <c r="D356" s="17" t="n"/>
      <c r="E356" s="16" t="n"/>
      <c r="F356" s="16" t="n"/>
      <c r="G356" s="16" t="n"/>
      <c r="H356" s="17" t="n"/>
      <c r="I356" s="18">
        <f>IF(D356="","",_xlfn.WORKDAY.INTL(D356,TA_SVR,WEEKEND,HOL))</f>
        <v/>
      </c>
      <c r="J356" s="15">
        <f>IF(OR(I356="",H356&lt;&gt;""),"",IF(DATADATE&gt;I356,"OVERDUE",""))</f>
        <v/>
      </c>
      <c r="K356" s="15">
        <f>IF(OR(H356="",I356=""),"",IF(H356&lt;=I356,"On time","Late"))</f>
        <v/>
      </c>
      <c r="L356" s="16" t="n"/>
      <c r="M356" s="16" t="n"/>
    </row>
    <row r="357">
      <c r="A357" s="15">
        <f>IF(C357="","",PROJ&amp;"-SVR-"&amp;B357&amp;"-"&amp;TEXT(C357,"0000"))</f>
        <v/>
      </c>
      <c r="B357" s="16" t="n"/>
      <c r="C357" s="16" t="n"/>
      <c r="D357" s="17" t="n"/>
      <c r="E357" s="16" t="n"/>
      <c r="F357" s="16" t="n"/>
      <c r="G357" s="16" t="n"/>
      <c r="H357" s="17" t="n"/>
      <c r="I357" s="18">
        <f>IF(D357="","",_xlfn.WORKDAY.INTL(D357,TA_SVR,WEEKEND,HOL))</f>
        <v/>
      </c>
      <c r="J357" s="15">
        <f>IF(OR(I357="",H357&lt;&gt;""),"",IF(DATADATE&gt;I357,"OVERDUE",""))</f>
        <v/>
      </c>
      <c r="K357" s="15">
        <f>IF(OR(H357="",I357=""),"",IF(H357&lt;=I357,"On time","Late"))</f>
        <v/>
      </c>
      <c r="L357" s="16" t="n"/>
      <c r="M357" s="16" t="n"/>
    </row>
    <row r="358">
      <c r="A358" s="15">
        <f>IF(C358="","",PROJ&amp;"-SVR-"&amp;B358&amp;"-"&amp;TEXT(C358,"0000"))</f>
        <v/>
      </c>
      <c r="B358" s="16" t="n"/>
      <c r="C358" s="16" t="n"/>
      <c r="D358" s="17" t="n"/>
      <c r="E358" s="16" t="n"/>
      <c r="F358" s="16" t="n"/>
      <c r="G358" s="16" t="n"/>
      <c r="H358" s="17" t="n"/>
      <c r="I358" s="18">
        <f>IF(D358="","",_xlfn.WORKDAY.INTL(D358,TA_SVR,WEEKEND,HOL))</f>
        <v/>
      </c>
      <c r="J358" s="15">
        <f>IF(OR(I358="",H358&lt;&gt;""),"",IF(DATADATE&gt;I358,"OVERDUE",""))</f>
        <v/>
      </c>
      <c r="K358" s="15">
        <f>IF(OR(H358="",I358=""),"",IF(H358&lt;=I358,"On time","Late"))</f>
        <v/>
      </c>
      <c r="L358" s="16" t="n"/>
      <c r="M358" s="16" t="n"/>
    </row>
    <row r="359">
      <c r="A359" s="15">
        <f>IF(C359="","",PROJ&amp;"-SVR-"&amp;B359&amp;"-"&amp;TEXT(C359,"0000"))</f>
        <v/>
      </c>
      <c r="B359" s="16" t="n"/>
      <c r="C359" s="16" t="n"/>
      <c r="D359" s="17" t="n"/>
      <c r="E359" s="16" t="n"/>
      <c r="F359" s="16" t="n"/>
      <c r="G359" s="16" t="n"/>
      <c r="H359" s="17" t="n"/>
      <c r="I359" s="18">
        <f>IF(D359="","",_xlfn.WORKDAY.INTL(D359,TA_SVR,WEEKEND,HOL))</f>
        <v/>
      </c>
      <c r="J359" s="15">
        <f>IF(OR(I359="",H359&lt;&gt;""),"",IF(DATADATE&gt;I359,"OVERDUE",""))</f>
        <v/>
      </c>
      <c r="K359" s="15">
        <f>IF(OR(H359="",I359=""),"",IF(H359&lt;=I359,"On time","Late"))</f>
        <v/>
      </c>
      <c r="L359" s="16" t="n"/>
      <c r="M359" s="16" t="n"/>
    </row>
    <row r="360">
      <c r="A360" s="15">
        <f>IF(C360="","",PROJ&amp;"-SVR-"&amp;B360&amp;"-"&amp;TEXT(C360,"0000"))</f>
        <v/>
      </c>
      <c r="B360" s="16" t="n"/>
      <c r="C360" s="16" t="n"/>
      <c r="D360" s="17" t="n"/>
      <c r="E360" s="16" t="n"/>
      <c r="F360" s="16" t="n"/>
      <c r="G360" s="16" t="n"/>
      <c r="H360" s="17" t="n"/>
      <c r="I360" s="18">
        <f>IF(D360="","",_xlfn.WORKDAY.INTL(D360,TA_SVR,WEEKEND,HOL))</f>
        <v/>
      </c>
      <c r="J360" s="15">
        <f>IF(OR(I360="",H360&lt;&gt;""),"",IF(DATADATE&gt;I360,"OVERDUE",""))</f>
        <v/>
      </c>
      <c r="K360" s="15">
        <f>IF(OR(H360="",I360=""),"",IF(H360&lt;=I360,"On time","Late"))</f>
        <v/>
      </c>
      <c r="L360" s="16" t="n"/>
      <c r="M360" s="16" t="n"/>
    </row>
    <row r="361">
      <c r="A361" s="15">
        <f>IF(C361="","",PROJ&amp;"-SVR-"&amp;B361&amp;"-"&amp;TEXT(C361,"0000"))</f>
        <v/>
      </c>
      <c r="B361" s="16" t="n"/>
      <c r="C361" s="16" t="n"/>
      <c r="D361" s="17" t="n"/>
      <c r="E361" s="16" t="n"/>
      <c r="F361" s="16" t="n"/>
      <c r="G361" s="16" t="n"/>
      <c r="H361" s="17" t="n"/>
      <c r="I361" s="18">
        <f>IF(D361="","",_xlfn.WORKDAY.INTL(D361,TA_SVR,WEEKEND,HOL))</f>
        <v/>
      </c>
      <c r="J361" s="15">
        <f>IF(OR(I361="",H361&lt;&gt;""),"",IF(DATADATE&gt;I361,"OVERDUE",""))</f>
        <v/>
      </c>
      <c r="K361" s="15">
        <f>IF(OR(H361="",I361=""),"",IF(H361&lt;=I361,"On time","Late"))</f>
        <v/>
      </c>
      <c r="L361" s="16" t="n"/>
      <c r="M361" s="16" t="n"/>
    </row>
    <row r="362">
      <c r="A362" s="15">
        <f>IF(C362="","",PROJ&amp;"-SVR-"&amp;B362&amp;"-"&amp;TEXT(C362,"0000"))</f>
        <v/>
      </c>
      <c r="B362" s="16" t="n"/>
      <c r="C362" s="16" t="n"/>
      <c r="D362" s="17" t="n"/>
      <c r="E362" s="16" t="n"/>
      <c r="F362" s="16" t="n"/>
      <c r="G362" s="16" t="n"/>
      <c r="H362" s="17" t="n"/>
      <c r="I362" s="18">
        <f>IF(D362="","",_xlfn.WORKDAY.INTL(D362,TA_SVR,WEEKEND,HOL))</f>
        <v/>
      </c>
      <c r="J362" s="15">
        <f>IF(OR(I362="",H362&lt;&gt;""),"",IF(DATADATE&gt;I362,"OVERDUE",""))</f>
        <v/>
      </c>
      <c r="K362" s="15">
        <f>IF(OR(H362="",I362=""),"",IF(H362&lt;=I362,"On time","Late"))</f>
        <v/>
      </c>
      <c r="L362" s="16" t="n"/>
      <c r="M362" s="16" t="n"/>
    </row>
    <row r="363">
      <c r="A363" s="15">
        <f>IF(C363="","",PROJ&amp;"-SVR-"&amp;B363&amp;"-"&amp;TEXT(C363,"0000"))</f>
        <v/>
      </c>
      <c r="B363" s="16" t="n"/>
      <c r="C363" s="16" t="n"/>
      <c r="D363" s="17" t="n"/>
      <c r="E363" s="16" t="n"/>
      <c r="F363" s="16" t="n"/>
      <c r="G363" s="16" t="n"/>
      <c r="H363" s="17" t="n"/>
      <c r="I363" s="18">
        <f>IF(D363="","",_xlfn.WORKDAY.INTL(D363,TA_SVR,WEEKEND,HOL))</f>
        <v/>
      </c>
      <c r="J363" s="15">
        <f>IF(OR(I363="",H363&lt;&gt;""),"",IF(DATADATE&gt;I363,"OVERDUE",""))</f>
        <v/>
      </c>
      <c r="K363" s="15">
        <f>IF(OR(H363="",I363=""),"",IF(H363&lt;=I363,"On time","Late"))</f>
        <v/>
      </c>
      <c r="L363" s="16" t="n"/>
      <c r="M363" s="16" t="n"/>
    </row>
    <row r="364">
      <c r="A364" s="15">
        <f>IF(C364="","",PROJ&amp;"-SVR-"&amp;B364&amp;"-"&amp;TEXT(C364,"0000"))</f>
        <v/>
      </c>
      <c r="B364" s="16" t="n"/>
      <c r="C364" s="16" t="n"/>
      <c r="D364" s="17" t="n"/>
      <c r="E364" s="16" t="n"/>
      <c r="F364" s="16" t="n"/>
      <c r="G364" s="16" t="n"/>
      <c r="H364" s="17" t="n"/>
      <c r="I364" s="18">
        <f>IF(D364="","",_xlfn.WORKDAY.INTL(D364,TA_SVR,WEEKEND,HOL))</f>
        <v/>
      </c>
      <c r="J364" s="15">
        <f>IF(OR(I364="",H364&lt;&gt;""),"",IF(DATADATE&gt;I364,"OVERDUE",""))</f>
        <v/>
      </c>
      <c r="K364" s="15">
        <f>IF(OR(H364="",I364=""),"",IF(H364&lt;=I364,"On time","Late"))</f>
        <v/>
      </c>
      <c r="L364" s="16" t="n"/>
      <c r="M364" s="16" t="n"/>
    </row>
    <row r="365">
      <c r="A365" s="15">
        <f>IF(C365="","",PROJ&amp;"-SVR-"&amp;B365&amp;"-"&amp;TEXT(C365,"0000"))</f>
        <v/>
      </c>
      <c r="B365" s="16" t="n"/>
      <c r="C365" s="16" t="n"/>
      <c r="D365" s="17" t="n"/>
      <c r="E365" s="16" t="n"/>
      <c r="F365" s="16" t="n"/>
      <c r="G365" s="16" t="n"/>
      <c r="H365" s="17" t="n"/>
      <c r="I365" s="18">
        <f>IF(D365="","",_xlfn.WORKDAY.INTL(D365,TA_SVR,WEEKEND,HOL))</f>
        <v/>
      </c>
      <c r="J365" s="15">
        <f>IF(OR(I365="",H365&lt;&gt;""),"",IF(DATADATE&gt;I365,"OVERDUE",""))</f>
        <v/>
      </c>
      <c r="K365" s="15">
        <f>IF(OR(H365="",I365=""),"",IF(H365&lt;=I365,"On time","Late"))</f>
        <v/>
      </c>
      <c r="L365" s="16" t="n"/>
      <c r="M365" s="16" t="n"/>
    </row>
    <row r="366">
      <c r="A366" s="15">
        <f>IF(C366="","",PROJ&amp;"-SVR-"&amp;B366&amp;"-"&amp;TEXT(C366,"0000"))</f>
        <v/>
      </c>
      <c r="B366" s="16" t="n"/>
      <c r="C366" s="16" t="n"/>
      <c r="D366" s="17" t="n"/>
      <c r="E366" s="16" t="n"/>
      <c r="F366" s="16" t="n"/>
      <c r="G366" s="16" t="n"/>
      <c r="H366" s="17" t="n"/>
      <c r="I366" s="18">
        <f>IF(D366="","",_xlfn.WORKDAY.INTL(D366,TA_SVR,WEEKEND,HOL))</f>
        <v/>
      </c>
      <c r="J366" s="15">
        <f>IF(OR(I366="",H366&lt;&gt;""),"",IF(DATADATE&gt;I366,"OVERDUE",""))</f>
        <v/>
      </c>
      <c r="K366" s="15">
        <f>IF(OR(H366="",I366=""),"",IF(H366&lt;=I366,"On time","Late"))</f>
        <v/>
      </c>
      <c r="L366" s="16" t="n"/>
      <c r="M366" s="16" t="n"/>
    </row>
    <row r="367">
      <c r="A367" s="15">
        <f>IF(C367="","",PROJ&amp;"-SVR-"&amp;B367&amp;"-"&amp;TEXT(C367,"0000"))</f>
        <v/>
      </c>
      <c r="B367" s="16" t="n"/>
      <c r="C367" s="16" t="n"/>
      <c r="D367" s="17" t="n"/>
      <c r="E367" s="16" t="n"/>
      <c r="F367" s="16" t="n"/>
      <c r="G367" s="16" t="n"/>
      <c r="H367" s="17" t="n"/>
      <c r="I367" s="18">
        <f>IF(D367="","",_xlfn.WORKDAY.INTL(D367,TA_SVR,WEEKEND,HOL))</f>
        <v/>
      </c>
      <c r="J367" s="15">
        <f>IF(OR(I367="",H367&lt;&gt;""),"",IF(DATADATE&gt;I367,"OVERDUE",""))</f>
        <v/>
      </c>
      <c r="K367" s="15">
        <f>IF(OR(H367="",I367=""),"",IF(H367&lt;=I367,"On time","Late"))</f>
        <v/>
      </c>
      <c r="L367" s="16" t="n"/>
      <c r="M367" s="16" t="n"/>
    </row>
    <row r="368">
      <c r="A368" s="15">
        <f>IF(C368="","",PROJ&amp;"-SVR-"&amp;B368&amp;"-"&amp;TEXT(C368,"0000"))</f>
        <v/>
      </c>
      <c r="B368" s="16" t="n"/>
      <c r="C368" s="16" t="n"/>
      <c r="D368" s="17" t="n"/>
      <c r="E368" s="16" t="n"/>
      <c r="F368" s="16" t="n"/>
      <c r="G368" s="16" t="n"/>
      <c r="H368" s="17" t="n"/>
      <c r="I368" s="18">
        <f>IF(D368="","",_xlfn.WORKDAY.INTL(D368,TA_SVR,WEEKEND,HOL))</f>
        <v/>
      </c>
      <c r="J368" s="15">
        <f>IF(OR(I368="",H368&lt;&gt;""),"",IF(DATADATE&gt;I368,"OVERDUE",""))</f>
        <v/>
      </c>
      <c r="K368" s="15">
        <f>IF(OR(H368="",I368=""),"",IF(H368&lt;=I368,"On time","Late"))</f>
        <v/>
      </c>
      <c r="L368" s="16" t="n"/>
      <c r="M368" s="16" t="n"/>
    </row>
    <row r="369">
      <c r="A369" s="15">
        <f>IF(C369="","",PROJ&amp;"-SVR-"&amp;B369&amp;"-"&amp;TEXT(C369,"0000"))</f>
        <v/>
      </c>
      <c r="B369" s="16" t="n"/>
      <c r="C369" s="16" t="n"/>
      <c r="D369" s="17" t="n"/>
      <c r="E369" s="16" t="n"/>
      <c r="F369" s="16" t="n"/>
      <c r="G369" s="16" t="n"/>
      <c r="H369" s="17" t="n"/>
      <c r="I369" s="18">
        <f>IF(D369="","",_xlfn.WORKDAY.INTL(D369,TA_SVR,WEEKEND,HOL))</f>
        <v/>
      </c>
      <c r="J369" s="15">
        <f>IF(OR(I369="",H369&lt;&gt;""),"",IF(DATADATE&gt;I369,"OVERDUE",""))</f>
        <v/>
      </c>
      <c r="K369" s="15">
        <f>IF(OR(H369="",I369=""),"",IF(H369&lt;=I369,"On time","Late"))</f>
        <v/>
      </c>
      <c r="L369" s="16" t="n"/>
      <c r="M369" s="16" t="n"/>
    </row>
    <row r="370">
      <c r="A370" s="15">
        <f>IF(C370="","",PROJ&amp;"-SVR-"&amp;B370&amp;"-"&amp;TEXT(C370,"0000"))</f>
        <v/>
      </c>
      <c r="B370" s="16" t="n"/>
      <c r="C370" s="16" t="n"/>
      <c r="D370" s="17" t="n"/>
      <c r="E370" s="16" t="n"/>
      <c r="F370" s="16" t="n"/>
      <c r="G370" s="16" t="n"/>
      <c r="H370" s="17" t="n"/>
      <c r="I370" s="18">
        <f>IF(D370="","",_xlfn.WORKDAY.INTL(D370,TA_SVR,WEEKEND,HOL))</f>
        <v/>
      </c>
      <c r="J370" s="15">
        <f>IF(OR(I370="",H370&lt;&gt;""),"",IF(DATADATE&gt;I370,"OVERDUE",""))</f>
        <v/>
      </c>
      <c r="K370" s="15">
        <f>IF(OR(H370="",I370=""),"",IF(H370&lt;=I370,"On time","Late"))</f>
        <v/>
      </c>
      <c r="L370" s="16" t="n"/>
      <c r="M370" s="16" t="n"/>
    </row>
    <row r="371">
      <c r="A371" s="15">
        <f>IF(C371="","",PROJ&amp;"-SVR-"&amp;B371&amp;"-"&amp;TEXT(C371,"0000"))</f>
        <v/>
      </c>
      <c r="B371" s="16" t="n"/>
      <c r="C371" s="16" t="n"/>
      <c r="D371" s="17" t="n"/>
      <c r="E371" s="16" t="n"/>
      <c r="F371" s="16" t="n"/>
      <c r="G371" s="16" t="n"/>
      <c r="H371" s="17" t="n"/>
      <c r="I371" s="18">
        <f>IF(D371="","",_xlfn.WORKDAY.INTL(D371,TA_SVR,WEEKEND,HOL))</f>
        <v/>
      </c>
      <c r="J371" s="15">
        <f>IF(OR(I371="",H371&lt;&gt;""),"",IF(DATADATE&gt;I371,"OVERDUE",""))</f>
        <v/>
      </c>
      <c r="K371" s="15">
        <f>IF(OR(H371="",I371=""),"",IF(H371&lt;=I371,"On time","Late"))</f>
        <v/>
      </c>
      <c r="L371" s="16" t="n"/>
      <c r="M371" s="16" t="n"/>
    </row>
    <row r="372">
      <c r="A372" s="15">
        <f>IF(C372="","",PROJ&amp;"-SVR-"&amp;B372&amp;"-"&amp;TEXT(C372,"0000"))</f>
        <v/>
      </c>
      <c r="B372" s="16" t="n"/>
      <c r="C372" s="16" t="n"/>
      <c r="D372" s="17" t="n"/>
      <c r="E372" s="16" t="n"/>
      <c r="F372" s="16" t="n"/>
      <c r="G372" s="16" t="n"/>
      <c r="H372" s="17" t="n"/>
      <c r="I372" s="18">
        <f>IF(D372="","",_xlfn.WORKDAY.INTL(D372,TA_SVR,WEEKEND,HOL))</f>
        <v/>
      </c>
      <c r="J372" s="15">
        <f>IF(OR(I372="",H372&lt;&gt;""),"",IF(DATADATE&gt;I372,"OVERDUE",""))</f>
        <v/>
      </c>
      <c r="K372" s="15">
        <f>IF(OR(H372="",I372=""),"",IF(H372&lt;=I372,"On time","Late"))</f>
        <v/>
      </c>
      <c r="L372" s="16" t="n"/>
      <c r="M372" s="16" t="n"/>
    </row>
    <row r="373">
      <c r="A373" s="15">
        <f>IF(C373="","",PROJ&amp;"-SVR-"&amp;B373&amp;"-"&amp;TEXT(C373,"0000"))</f>
        <v/>
      </c>
      <c r="B373" s="16" t="n"/>
      <c r="C373" s="16" t="n"/>
      <c r="D373" s="17" t="n"/>
      <c r="E373" s="16" t="n"/>
      <c r="F373" s="16" t="n"/>
      <c r="G373" s="16" t="n"/>
      <c r="H373" s="17" t="n"/>
      <c r="I373" s="18">
        <f>IF(D373="","",_xlfn.WORKDAY.INTL(D373,TA_SVR,WEEKEND,HOL))</f>
        <v/>
      </c>
      <c r="J373" s="15">
        <f>IF(OR(I373="",H373&lt;&gt;""),"",IF(DATADATE&gt;I373,"OVERDUE",""))</f>
        <v/>
      </c>
      <c r="K373" s="15">
        <f>IF(OR(H373="",I373=""),"",IF(H373&lt;=I373,"On time","Late"))</f>
        <v/>
      </c>
      <c r="L373" s="16" t="n"/>
      <c r="M373" s="16" t="n"/>
    </row>
    <row r="374">
      <c r="A374" s="15">
        <f>IF(C374="","",PROJ&amp;"-SVR-"&amp;B374&amp;"-"&amp;TEXT(C374,"0000"))</f>
        <v/>
      </c>
      <c r="B374" s="16" t="n"/>
      <c r="C374" s="16" t="n"/>
      <c r="D374" s="17" t="n"/>
      <c r="E374" s="16" t="n"/>
      <c r="F374" s="16" t="n"/>
      <c r="G374" s="16" t="n"/>
      <c r="H374" s="17" t="n"/>
      <c r="I374" s="18">
        <f>IF(D374="","",_xlfn.WORKDAY.INTL(D374,TA_SVR,WEEKEND,HOL))</f>
        <v/>
      </c>
      <c r="J374" s="15">
        <f>IF(OR(I374="",H374&lt;&gt;""),"",IF(DATADATE&gt;I374,"OVERDUE",""))</f>
        <v/>
      </c>
      <c r="K374" s="15">
        <f>IF(OR(H374="",I374=""),"",IF(H374&lt;=I374,"On time","Late"))</f>
        <v/>
      </c>
      <c r="L374" s="16" t="n"/>
      <c r="M374" s="16" t="n"/>
    </row>
    <row r="375">
      <c r="A375" s="15">
        <f>IF(C375="","",PROJ&amp;"-SVR-"&amp;B375&amp;"-"&amp;TEXT(C375,"0000"))</f>
        <v/>
      </c>
      <c r="B375" s="16" t="n"/>
      <c r="C375" s="16" t="n"/>
      <c r="D375" s="17" t="n"/>
      <c r="E375" s="16" t="n"/>
      <c r="F375" s="16" t="n"/>
      <c r="G375" s="16" t="n"/>
      <c r="H375" s="17" t="n"/>
      <c r="I375" s="18">
        <f>IF(D375="","",_xlfn.WORKDAY.INTL(D375,TA_SVR,WEEKEND,HOL))</f>
        <v/>
      </c>
      <c r="J375" s="15">
        <f>IF(OR(I375="",H375&lt;&gt;""),"",IF(DATADATE&gt;I375,"OVERDUE",""))</f>
        <v/>
      </c>
      <c r="K375" s="15">
        <f>IF(OR(H375="",I375=""),"",IF(H375&lt;=I375,"On time","Late"))</f>
        <v/>
      </c>
      <c r="L375" s="16" t="n"/>
      <c r="M375" s="16" t="n"/>
    </row>
    <row r="376">
      <c r="A376" s="15">
        <f>IF(C376="","",PROJ&amp;"-SVR-"&amp;B376&amp;"-"&amp;TEXT(C376,"0000"))</f>
        <v/>
      </c>
      <c r="B376" s="16" t="n"/>
      <c r="C376" s="16" t="n"/>
      <c r="D376" s="17" t="n"/>
      <c r="E376" s="16" t="n"/>
      <c r="F376" s="16" t="n"/>
      <c r="G376" s="16" t="n"/>
      <c r="H376" s="17" t="n"/>
      <c r="I376" s="18">
        <f>IF(D376="","",_xlfn.WORKDAY.INTL(D376,TA_SVR,WEEKEND,HOL))</f>
        <v/>
      </c>
      <c r="J376" s="15">
        <f>IF(OR(I376="",H376&lt;&gt;""),"",IF(DATADATE&gt;I376,"OVERDUE",""))</f>
        <v/>
      </c>
      <c r="K376" s="15">
        <f>IF(OR(H376="",I376=""),"",IF(H376&lt;=I376,"On time","Late"))</f>
        <v/>
      </c>
      <c r="L376" s="16" t="n"/>
      <c r="M376" s="16" t="n"/>
    </row>
    <row r="377">
      <c r="A377" s="15">
        <f>IF(C377="","",PROJ&amp;"-SVR-"&amp;B377&amp;"-"&amp;TEXT(C377,"0000"))</f>
        <v/>
      </c>
      <c r="B377" s="16" t="n"/>
      <c r="C377" s="16" t="n"/>
      <c r="D377" s="17" t="n"/>
      <c r="E377" s="16" t="n"/>
      <c r="F377" s="16" t="n"/>
      <c r="G377" s="16" t="n"/>
      <c r="H377" s="17" t="n"/>
      <c r="I377" s="18">
        <f>IF(D377="","",_xlfn.WORKDAY.INTL(D377,TA_SVR,WEEKEND,HOL))</f>
        <v/>
      </c>
      <c r="J377" s="15">
        <f>IF(OR(I377="",H377&lt;&gt;""),"",IF(DATADATE&gt;I377,"OVERDUE",""))</f>
        <v/>
      </c>
      <c r="K377" s="15">
        <f>IF(OR(H377="",I377=""),"",IF(H377&lt;=I377,"On time","Late"))</f>
        <v/>
      </c>
      <c r="L377" s="16" t="n"/>
      <c r="M377" s="16" t="n"/>
    </row>
    <row r="378">
      <c r="A378" s="15">
        <f>IF(C378="","",PROJ&amp;"-SVR-"&amp;B378&amp;"-"&amp;TEXT(C378,"0000"))</f>
        <v/>
      </c>
      <c r="B378" s="16" t="n"/>
      <c r="C378" s="16" t="n"/>
      <c r="D378" s="17" t="n"/>
      <c r="E378" s="16" t="n"/>
      <c r="F378" s="16" t="n"/>
      <c r="G378" s="16" t="n"/>
      <c r="H378" s="17" t="n"/>
      <c r="I378" s="18">
        <f>IF(D378="","",_xlfn.WORKDAY.INTL(D378,TA_SVR,WEEKEND,HOL))</f>
        <v/>
      </c>
      <c r="J378" s="15">
        <f>IF(OR(I378="",H378&lt;&gt;""),"",IF(DATADATE&gt;I378,"OVERDUE",""))</f>
        <v/>
      </c>
      <c r="K378" s="15">
        <f>IF(OR(H378="",I378=""),"",IF(H378&lt;=I378,"On time","Late"))</f>
        <v/>
      </c>
      <c r="L378" s="16" t="n"/>
      <c r="M378" s="16" t="n"/>
    </row>
    <row r="379">
      <c r="A379" s="15">
        <f>IF(C379="","",PROJ&amp;"-SVR-"&amp;B379&amp;"-"&amp;TEXT(C379,"0000"))</f>
        <v/>
      </c>
      <c r="B379" s="16" t="n"/>
      <c r="C379" s="16" t="n"/>
      <c r="D379" s="17" t="n"/>
      <c r="E379" s="16" t="n"/>
      <c r="F379" s="16" t="n"/>
      <c r="G379" s="16" t="n"/>
      <c r="H379" s="17" t="n"/>
      <c r="I379" s="18">
        <f>IF(D379="","",_xlfn.WORKDAY.INTL(D379,TA_SVR,WEEKEND,HOL))</f>
        <v/>
      </c>
      <c r="J379" s="15">
        <f>IF(OR(I379="",H379&lt;&gt;""),"",IF(DATADATE&gt;I379,"OVERDUE",""))</f>
        <v/>
      </c>
      <c r="K379" s="15">
        <f>IF(OR(H379="",I379=""),"",IF(H379&lt;=I379,"On time","Late"))</f>
        <v/>
      </c>
      <c r="L379" s="16" t="n"/>
      <c r="M379" s="16" t="n"/>
    </row>
    <row r="380">
      <c r="A380" s="15">
        <f>IF(C380="","",PROJ&amp;"-SVR-"&amp;B380&amp;"-"&amp;TEXT(C380,"0000"))</f>
        <v/>
      </c>
      <c r="B380" s="16" t="n"/>
      <c r="C380" s="16" t="n"/>
      <c r="D380" s="17" t="n"/>
      <c r="E380" s="16" t="n"/>
      <c r="F380" s="16" t="n"/>
      <c r="G380" s="16" t="n"/>
      <c r="H380" s="17" t="n"/>
      <c r="I380" s="18">
        <f>IF(D380="","",_xlfn.WORKDAY.INTL(D380,TA_SVR,WEEKEND,HOL))</f>
        <v/>
      </c>
      <c r="J380" s="15">
        <f>IF(OR(I380="",H380&lt;&gt;""),"",IF(DATADATE&gt;I380,"OVERDUE",""))</f>
        <v/>
      </c>
      <c r="K380" s="15">
        <f>IF(OR(H380="",I380=""),"",IF(H380&lt;=I380,"On time","Late"))</f>
        <v/>
      </c>
      <c r="L380" s="16" t="n"/>
      <c r="M380" s="16" t="n"/>
    </row>
    <row r="381">
      <c r="A381" s="15">
        <f>IF(C381="","",PROJ&amp;"-SVR-"&amp;B381&amp;"-"&amp;TEXT(C381,"0000"))</f>
        <v/>
      </c>
      <c r="B381" s="16" t="n"/>
      <c r="C381" s="16" t="n"/>
      <c r="D381" s="17" t="n"/>
      <c r="E381" s="16" t="n"/>
      <c r="F381" s="16" t="n"/>
      <c r="G381" s="16" t="n"/>
      <c r="H381" s="17" t="n"/>
      <c r="I381" s="18">
        <f>IF(D381="","",_xlfn.WORKDAY.INTL(D381,TA_SVR,WEEKEND,HOL))</f>
        <v/>
      </c>
      <c r="J381" s="15">
        <f>IF(OR(I381="",H381&lt;&gt;""),"",IF(DATADATE&gt;I381,"OVERDUE",""))</f>
        <v/>
      </c>
      <c r="K381" s="15">
        <f>IF(OR(H381="",I381=""),"",IF(H381&lt;=I381,"On time","Late"))</f>
        <v/>
      </c>
      <c r="L381" s="16" t="n"/>
      <c r="M381" s="16" t="n"/>
    </row>
    <row r="382">
      <c r="A382" s="15">
        <f>IF(C382="","",PROJ&amp;"-SVR-"&amp;B382&amp;"-"&amp;TEXT(C382,"0000"))</f>
        <v/>
      </c>
      <c r="B382" s="16" t="n"/>
      <c r="C382" s="16" t="n"/>
      <c r="D382" s="17" t="n"/>
      <c r="E382" s="16" t="n"/>
      <c r="F382" s="16" t="n"/>
      <c r="G382" s="16" t="n"/>
      <c r="H382" s="17" t="n"/>
      <c r="I382" s="18">
        <f>IF(D382="","",_xlfn.WORKDAY.INTL(D382,TA_SVR,WEEKEND,HOL))</f>
        <v/>
      </c>
      <c r="J382" s="15">
        <f>IF(OR(I382="",H382&lt;&gt;""),"",IF(DATADATE&gt;I382,"OVERDUE",""))</f>
        <v/>
      </c>
      <c r="K382" s="15">
        <f>IF(OR(H382="",I382=""),"",IF(H382&lt;=I382,"On time","Late"))</f>
        <v/>
      </c>
      <c r="L382" s="16" t="n"/>
      <c r="M382" s="16" t="n"/>
    </row>
    <row r="383">
      <c r="A383" s="15">
        <f>IF(C383="","",PROJ&amp;"-SVR-"&amp;B383&amp;"-"&amp;TEXT(C383,"0000"))</f>
        <v/>
      </c>
      <c r="B383" s="16" t="n"/>
      <c r="C383" s="16" t="n"/>
      <c r="D383" s="17" t="n"/>
      <c r="E383" s="16" t="n"/>
      <c r="F383" s="16" t="n"/>
      <c r="G383" s="16" t="n"/>
      <c r="H383" s="17" t="n"/>
      <c r="I383" s="18">
        <f>IF(D383="","",_xlfn.WORKDAY.INTL(D383,TA_SVR,WEEKEND,HOL))</f>
        <v/>
      </c>
      <c r="J383" s="15">
        <f>IF(OR(I383="",H383&lt;&gt;""),"",IF(DATADATE&gt;I383,"OVERDUE",""))</f>
        <v/>
      </c>
      <c r="K383" s="15">
        <f>IF(OR(H383="",I383=""),"",IF(H383&lt;=I383,"On time","Late"))</f>
        <v/>
      </c>
      <c r="L383" s="16" t="n"/>
      <c r="M383" s="16" t="n"/>
    </row>
    <row r="384">
      <c r="A384" s="15">
        <f>IF(C384="","",PROJ&amp;"-SVR-"&amp;B384&amp;"-"&amp;TEXT(C384,"0000"))</f>
        <v/>
      </c>
      <c r="B384" s="16" t="n"/>
      <c r="C384" s="16" t="n"/>
      <c r="D384" s="17" t="n"/>
      <c r="E384" s="16" t="n"/>
      <c r="F384" s="16" t="n"/>
      <c r="G384" s="16" t="n"/>
      <c r="H384" s="17" t="n"/>
      <c r="I384" s="18">
        <f>IF(D384="","",_xlfn.WORKDAY.INTL(D384,TA_SVR,WEEKEND,HOL))</f>
        <v/>
      </c>
      <c r="J384" s="15">
        <f>IF(OR(I384="",H384&lt;&gt;""),"",IF(DATADATE&gt;I384,"OVERDUE",""))</f>
        <v/>
      </c>
      <c r="K384" s="15">
        <f>IF(OR(H384="",I384=""),"",IF(H384&lt;=I384,"On time","Late"))</f>
        <v/>
      </c>
      <c r="L384" s="16" t="n"/>
      <c r="M384" s="16" t="n"/>
    </row>
    <row r="385">
      <c r="A385" s="15">
        <f>IF(C385="","",PROJ&amp;"-SVR-"&amp;B385&amp;"-"&amp;TEXT(C385,"0000"))</f>
        <v/>
      </c>
      <c r="B385" s="16" t="n"/>
      <c r="C385" s="16" t="n"/>
      <c r="D385" s="17" t="n"/>
      <c r="E385" s="16" t="n"/>
      <c r="F385" s="16" t="n"/>
      <c r="G385" s="16" t="n"/>
      <c r="H385" s="17" t="n"/>
      <c r="I385" s="18">
        <f>IF(D385="","",_xlfn.WORKDAY.INTL(D385,TA_SVR,WEEKEND,HOL))</f>
        <v/>
      </c>
      <c r="J385" s="15">
        <f>IF(OR(I385="",H385&lt;&gt;""),"",IF(DATADATE&gt;I385,"OVERDUE",""))</f>
        <v/>
      </c>
      <c r="K385" s="15">
        <f>IF(OR(H385="",I385=""),"",IF(H385&lt;=I385,"On time","Late"))</f>
        <v/>
      </c>
      <c r="L385" s="16" t="n"/>
      <c r="M385" s="16" t="n"/>
    </row>
    <row r="386">
      <c r="A386" s="15">
        <f>IF(C386="","",PROJ&amp;"-SVR-"&amp;B386&amp;"-"&amp;TEXT(C386,"0000"))</f>
        <v/>
      </c>
      <c r="B386" s="16" t="n"/>
      <c r="C386" s="16" t="n"/>
      <c r="D386" s="17" t="n"/>
      <c r="E386" s="16" t="n"/>
      <c r="F386" s="16" t="n"/>
      <c r="G386" s="16" t="n"/>
      <c r="H386" s="17" t="n"/>
      <c r="I386" s="18">
        <f>IF(D386="","",_xlfn.WORKDAY.INTL(D386,TA_SVR,WEEKEND,HOL))</f>
        <v/>
      </c>
      <c r="J386" s="15">
        <f>IF(OR(I386="",H386&lt;&gt;""),"",IF(DATADATE&gt;I386,"OVERDUE",""))</f>
        <v/>
      </c>
      <c r="K386" s="15">
        <f>IF(OR(H386="",I386=""),"",IF(H386&lt;=I386,"On time","Late"))</f>
        <v/>
      </c>
      <c r="L386" s="16" t="n"/>
      <c r="M386" s="16" t="n"/>
    </row>
    <row r="387">
      <c r="A387" s="15">
        <f>IF(C387="","",PROJ&amp;"-SVR-"&amp;B387&amp;"-"&amp;TEXT(C387,"0000"))</f>
        <v/>
      </c>
      <c r="B387" s="16" t="n"/>
      <c r="C387" s="16" t="n"/>
      <c r="D387" s="17" t="n"/>
      <c r="E387" s="16" t="n"/>
      <c r="F387" s="16" t="n"/>
      <c r="G387" s="16" t="n"/>
      <c r="H387" s="17" t="n"/>
      <c r="I387" s="18">
        <f>IF(D387="","",_xlfn.WORKDAY.INTL(D387,TA_SVR,WEEKEND,HOL))</f>
        <v/>
      </c>
      <c r="J387" s="15">
        <f>IF(OR(I387="",H387&lt;&gt;""),"",IF(DATADATE&gt;I387,"OVERDUE",""))</f>
        <v/>
      </c>
      <c r="K387" s="15">
        <f>IF(OR(H387="",I387=""),"",IF(H387&lt;=I387,"On time","Late"))</f>
        <v/>
      </c>
      <c r="L387" s="16" t="n"/>
      <c r="M387" s="16" t="n"/>
    </row>
    <row r="388">
      <c r="A388" s="15">
        <f>IF(C388="","",PROJ&amp;"-SVR-"&amp;B388&amp;"-"&amp;TEXT(C388,"0000"))</f>
        <v/>
      </c>
      <c r="B388" s="16" t="n"/>
      <c r="C388" s="16" t="n"/>
      <c r="D388" s="17" t="n"/>
      <c r="E388" s="16" t="n"/>
      <c r="F388" s="16" t="n"/>
      <c r="G388" s="16" t="n"/>
      <c r="H388" s="17" t="n"/>
      <c r="I388" s="18">
        <f>IF(D388="","",_xlfn.WORKDAY.INTL(D388,TA_SVR,WEEKEND,HOL))</f>
        <v/>
      </c>
      <c r="J388" s="15">
        <f>IF(OR(I388="",H388&lt;&gt;""),"",IF(DATADATE&gt;I388,"OVERDUE",""))</f>
        <v/>
      </c>
      <c r="K388" s="15">
        <f>IF(OR(H388="",I388=""),"",IF(H388&lt;=I388,"On time","Late"))</f>
        <v/>
      </c>
      <c r="L388" s="16" t="n"/>
      <c r="M388" s="16" t="n"/>
    </row>
    <row r="389">
      <c r="A389" s="15">
        <f>IF(C389="","",PROJ&amp;"-SVR-"&amp;B389&amp;"-"&amp;TEXT(C389,"0000"))</f>
        <v/>
      </c>
      <c r="B389" s="16" t="n"/>
      <c r="C389" s="16" t="n"/>
      <c r="D389" s="17" t="n"/>
      <c r="E389" s="16" t="n"/>
      <c r="F389" s="16" t="n"/>
      <c r="G389" s="16" t="n"/>
      <c r="H389" s="17" t="n"/>
      <c r="I389" s="18">
        <f>IF(D389="","",_xlfn.WORKDAY.INTL(D389,TA_SVR,WEEKEND,HOL))</f>
        <v/>
      </c>
      <c r="J389" s="15">
        <f>IF(OR(I389="",H389&lt;&gt;""),"",IF(DATADATE&gt;I389,"OVERDUE",""))</f>
        <v/>
      </c>
      <c r="K389" s="15">
        <f>IF(OR(H389="",I389=""),"",IF(H389&lt;=I389,"On time","Late"))</f>
        <v/>
      </c>
      <c r="L389" s="16" t="n"/>
      <c r="M389" s="16" t="n"/>
    </row>
    <row r="390">
      <c r="A390" s="15">
        <f>IF(C390="","",PROJ&amp;"-SVR-"&amp;B390&amp;"-"&amp;TEXT(C390,"0000"))</f>
        <v/>
      </c>
      <c r="B390" s="16" t="n"/>
      <c r="C390" s="16" t="n"/>
      <c r="D390" s="17" t="n"/>
      <c r="E390" s="16" t="n"/>
      <c r="F390" s="16" t="n"/>
      <c r="G390" s="16" t="n"/>
      <c r="H390" s="17" t="n"/>
      <c r="I390" s="18">
        <f>IF(D390="","",_xlfn.WORKDAY.INTL(D390,TA_SVR,WEEKEND,HOL))</f>
        <v/>
      </c>
      <c r="J390" s="15">
        <f>IF(OR(I390="",H390&lt;&gt;""),"",IF(DATADATE&gt;I390,"OVERDUE",""))</f>
        <v/>
      </c>
      <c r="K390" s="15">
        <f>IF(OR(H390="",I390=""),"",IF(H390&lt;=I390,"On time","Late"))</f>
        <v/>
      </c>
      <c r="L390" s="16" t="n"/>
      <c r="M390" s="16" t="n"/>
    </row>
    <row r="391">
      <c r="A391" s="15">
        <f>IF(C391="","",PROJ&amp;"-SVR-"&amp;B391&amp;"-"&amp;TEXT(C391,"0000"))</f>
        <v/>
      </c>
      <c r="B391" s="16" t="n"/>
      <c r="C391" s="16" t="n"/>
      <c r="D391" s="17" t="n"/>
      <c r="E391" s="16" t="n"/>
      <c r="F391" s="16" t="n"/>
      <c r="G391" s="16" t="n"/>
      <c r="H391" s="17" t="n"/>
      <c r="I391" s="18">
        <f>IF(D391="","",_xlfn.WORKDAY.INTL(D391,TA_SVR,WEEKEND,HOL))</f>
        <v/>
      </c>
      <c r="J391" s="15">
        <f>IF(OR(I391="",H391&lt;&gt;""),"",IF(DATADATE&gt;I391,"OVERDUE",""))</f>
        <v/>
      </c>
      <c r="K391" s="15">
        <f>IF(OR(H391="",I391=""),"",IF(H391&lt;=I391,"On time","Late"))</f>
        <v/>
      </c>
      <c r="L391" s="16" t="n"/>
      <c r="M391" s="16" t="n"/>
    </row>
    <row r="392">
      <c r="A392" s="15">
        <f>IF(C392="","",PROJ&amp;"-SVR-"&amp;B392&amp;"-"&amp;TEXT(C392,"0000"))</f>
        <v/>
      </c>
      <c r="B392" s="16" t="n"/>
      <c r="C392" s="16" t="n"/>
      <c r="D392" s="17" t="n"/>
      <c r="E392" s="16" t="n"/>
      <c r="F392" s="16" t="n"/>
      <c r="G392" s="16" t="n"/>
      <c r="H392" s="17" t="n"/>
      <c r="I392" s="18">
        <f>IF(D392="","",_xlfn.WORKDAY.INTL(D392,TA_SVR,WEEKEND,HOL))</f>
        <v/>
      </c>
      <c r="J392" s="15">
        <f>IF(OR(I392="",H392&lt;&gt;""),"",IF(DATADATE&gt;I392,"OVERDUE",""))</f>
        <v/>
      </c>
      <c r="K392" s="15">
        <f>IF(OR(H392="",I392=""),"",IF(H392&lt;=I392,"On time","Late"))</f>
        <v/>
      </c>
      <c r="L392" s="16" t="n"/>
      <c r="M392" s="16" t="n"/>
    </row>
    <row r="393">
      <c r="A393" s="15">
        <f>IF(C393="","",PROJ&amp;"-SVR-"&amp;B393&amp;"-"&amp;TEXT(C393,"0000"))</f>
        <v/>
      </c>
      <c r="B393" s="16" t="n"/>
      <c r="C393" s="16" t="n"/>
      <c r="D393" s="17" t="n"/>
      <c r="E393" s="16" t="n"/>
      <c r="F393" s="16" t="n"/>
      <c r="G393" s="16" t="n"/>
      <c r="H393" s="17" t="n"/>
      <c r="I393" s="18">
        <f>IF(D393="","",_xlfn.WORKDAY.INTL(D393,TA_SVR,WEEKEND,HOL))</f>
        <v/>
      </c>
      <c r="J393" s="15">
        <f>IF(OR(I393="",H393&lt;&gt;""),"",IF(DATADATE&gt;I393,"OVERDUE",""))</f>
        <v/>
      </c>
      <c r="K393" s="15">
        <f>IF(OR(H393="",I393=""),"",IF(H393&lt;=I393,"On time","Late"))</f>
        <v/>
      </c>
      <c r="L393" s="16" t="n"/>
      <c r="M393" s="16" t="n"/>
    </row>
    <row r="394">
      <c r="A394" s="15">
        <f>IF(C394="","",PROJ&amp;"-SVR-"&amp;B394&amp;"-"&amp;TEXT(C394,"0000"))</f>
        <v/>
      </c>
      <c r="B394" s="16" t="n"/>
      <c r="C394" s="16" t="n"/>
      <c r="D394" s="17" t="n"/>
      <c r="E394" s="16" t="n"/>
      <c r="F394" s="16" t="n"/>
      <c r="G394" s="16" t="n"/>
      <c r="H394" s="17" t="n"/>
      <c r="I394" s="18">
        <f>IF(D394="","",_xlfn.WORKDAY.INTL(D394,TA_SVR,WEEKEND,HOL))</f>
        <v/>
      </c>
      <c r="J394" s="15">
        <f>IF(OR(I394="",H394&lt;&gt;""),"",IF(DATADATE&gt;I394,"OVERDUE",""))</f>
        <v/>
      </c>
      <c r="K394" s="15">
        <f>IF(OR(H394="",I394=""),"",IF(H394&lt;=I394,"On time","Late"))</f>
        <v/>
      </c>
      <c r="L394" s="16" t="n"/>
      <c r="M394" s="16" t="n"/>
    </row>
    <row r="395">
      <c r="A395" s="15">
        <f>IF(C395="","",PROJ&amp;"-SVR-"&amp;B395&amp;"-"&amp;TEXT(C395,"0000"))</f>
        <v/>
      </c>
      <c r="B395" s="16" t="n"/>
      <c r="C395" s="16" t="n"/>
      <c r="D395" s="17" t="n"/>
      <c r="E395" s="16" t="n"/>
      <c r="F395" s="16" t="n"/>
      <c r="G395" s="16" t="n"/>
      <c r="H395" s="17" t="n"/>
      <c r="I395" s="18">
        <f>IF(D395="","",_xlfn.WORKDAY.INTL(D395,TA_SVR,WEEKEND,HOL))</f>
        <v/>
      </c>
      <c r="J395" s="15">
        <f>IF(OR(I395="",H395&lt;&gt;""),"",IF(DATADATE&gt;I395,"OVERDUE",""))</f>
        <v/>
      </c>
      <c r="K395" s="15">
        <f>IF(OR(H395="",I395=""),"",IF(H395&lt;=I395,"On time","Late"))</f>
        <v/>
      </c>
      <c r="L395" s="16" t="n"/>
      <c r="M395" s="16" t="n"/>
    </row>
    <row r="396">
      <c r="A396" s="15">
        <f>IF(C396="","",PROJ&amp;"-SVR-"&amp;B396&amp;"-"&amp;TEXT(C396,"0000"))</f>
        <v/>
      </c>
      <c r="B396" s="16" t="n"/>
      <c r="C396" s="16" t="n"/>
      <c r="D396" s="17" t="n"/>
      <c r="E396" s="16" t="n"/>
      <c r="F396" s="16" t="n"/>
      <c r="G396" s="16" t="n"/>
      <c r="H396" s="17" t="n"/>
      <c r="I396" s="18">
        <f>IF(D396="","",_xlfn.WORKDAY.INTL(D396,TA_SVR,WEEKEND,HOL))</f>
        <v/>
      </c>
      <c r="J396" s="15">
        <f>IF(OR(I396="",H396&lt;&gt;""),"",IF(DATADATE&gt;I396,"OVERDUE",""))</f>
        <v/>
      </c>
      <c r="K396" s="15">
        <f>IF(OR(H396="",I396=""),"",IF(H396&lt;=I396,"On time","Late"))</f>
        <v/>
      </c>
      <c r="L396" s="16" t="n"/>
      <c r="M396" s="16" t="n"/>
    </row>
    <row r="397">
      <c r="A397" s="15">
        <f>IF(C397="","",PROJ&amp;"-SVR-"&amp;B397&amp;"-"&amp;TEXT(C397,"0000"))</f>
        <v/>
      </c>
      <c r="B397" s="16" t="n"/>
      <c r="C397" s="16" t="n"/>
      <c r="D397" s="17" t="n"/>
      <c r="E397" s="16" t="n"/>
      <c r="F397" s="16" t="n"/>
      <c r="G397" s="16" t="n"/>
      <c r="H397" s="17" t="n"/>
      <c r="I397" s="18">
        <f>IF(D397="","",_xlfn.WORKDAY.INTL(D397,TA_SVR,WEEKEND,HOL))</f>
        <v/>
      </c>
      <c r="J397" s="15">
        <f>IF(OR(I397="",H397&lt;&gt;""),"",IF(DATADATE&gt;I397,"OVERDUE",""))</f>
        <v/>
      </c>
      <c r="K397" s="15">
        <f>IF(OR(H397="",I397=""),"",IF(H397&lt;=I397,"On time","Late"))</f>
        <v/>
      </c>
      <c r="L397" s="16" t="n"/>
      <c r="M397" s="16" t="n"/>
    </row>
    <row r="398">
      <c r="A398" s="15">
        <f>IF(C398="","",PROJ&amp;"-SVR-"&amp;B398&amp;"-"&amp;TEXT(C398,"0000"))</f>
        <v/>
      </c>
      <c r="B398" s="16" t="n"/>
      <c r="C398" s="16" t="n"/>
      <c r="D398" s="17" t="n"/>
      <c r="E398" s="16" t="n"/>
      <c r="F398" s="16" t="n"/>
      <c r="G398" s="16" t="n"/>
      <c r="H398" s="17" t="n"/>
      <c r="I398" s="18">
        <f>IF(D398="","",_xlfn.WORKDAY.INTL(D398,TA_SVR,WEEKEND,HOL))</f>
        <v/>
      </c>
      <c r="J398" s="15">
        <f>IF(OR(I398="",H398&lt;&gt;""),"",IF(DATADATE&gt;I398,"OVERDUE",""))</f>
        <v/>
      </c>
      <c r="K398" s="15">
        <f>IF(OR(H398="",I398=""),"",IF(H398&lt;=I398,"On time","Late"))</f>
        <v/>
      </c>
      <c r="L398" s="16" t="n"/>
      <c r="M398" s="16" t="n"/>
    </row>
    <row r="399">
      <c r="A399" s="15">
        <f>IF(C399="","",PROJ&amp;"-SVR-"&amp;B399&amp;"-"&amp;TEXT(C399,"0000"))</f>
        <v/>
      </c>
      <c r="B399" s="16" t="n"/>
      <c r="C399" s="16" t="n"/>
      <c r="D399" s="17" t="n"/>
      <c r="E399" s="16" t="n"/>
      <c r="F399" s="16" t="n"/>
      <c r="G399" s="16" t="n"/>
      <c r="H399" s="17" t="n"/>
      <c r="I399" s="18">
        <f>IF(D399="","",_xlfn.WORKDAY.INTL(D399,TA_SVR,WEEKEND,HOL))</f>
        <v/>
      </c>
      <c r="J399" s="15">
        <f>IF(OR(I399="",H399&lt;&gt;""),"",IF(DATADATE&gt;I399,"OVERDUE",""))</f>
        <v/>
      </c>
      <c r="K399" s="15">
        <f>IF(OR(H399="",I399=""),"",IF(H399&lt;=I399,"On time","Late"))</f>
        <v/>
      </c>
      <c r="L399" s="16" t="n"/>
      <c r="M399" s="16" t="n"/>
    </row>
    <row r="400">
      <c r="A400" s="15">
        <f>IF(C400="","",PROJ&amp;"-SVR-"&amp;B400&amp;"-"&amp;TEXT(C400,"0000"))</f>
        <v/>
      </c>
      <c r="B400" s="16" t="n"/>
      <c r="C400" s="16" t="n"/>
      <c r="D400" s="17" t="n"/>
      <c r="E400" s="16" t="n"/>
      <c r="F400" s="16" t="n"/>
      <c r="G400" s="16" t="n"/>
      <c r="H400" s="17" t="n"/>
      <c r="I400" s="18">
        <f>IF(D400="","",_xlfn.WORKDAY.INTL(D400,TA_SVR,WEEKEND,HOL))</f>
        <v/>
      </c>
      <c r="J400" s="15">
        <f>IF(OR(I400="",H400&lt;&gt;""),"",IF(DATADATE&gt;I400,"OVERDUE",""))</f>
        <v/>
      </c>
      <c r="K400" s="15">
        <f>IF(OR(H400="",I400=""),"",IF(H400&lt;=I400,"On time","Late"))</f>
        <v/>
      </c>
      <c r="L400" s="16" t="n"/>
      <c r="M400" s="16" t="n"/>
    </row>
    <row r="401">
      <c r="A401" s="15">
        <f>IF(C401="","",PROJ&amp;"-SVR-"&amp;B401&amp;"-"&amp;TEXT(C401,"0000"))</f>
        <v/>
      </c>
      <c r="B401" s="16" t="n"/>
      <c r="C401" s="16" t="n"/>
      <c r="D401" s="17" t="n"/>
      <c r="E401" s="16" t="n"/>
      <c r="F401" s="16" t="n"/>
      <c r="G401" s="16" t="n"/>
      <c r="H401" s="17" t="n"/>
      <c r="I401" s="18">
        <f>IF(D401="","",_xlfn.WORKDAY.INTL(D401,TA_SVR,WEEKEND,HOL))</f>
        <v/>
      </c>
      <c r="J401" s="15">
        <f>IF(OR(I401="",H401&lt;&gt;""),"",IF(DATADATE&gt;I401,"OVERDUE",""))</f>
        <v/>
      </c>
      <c r="K401" s="15">
        <f>IF(OR(H401="",I401=""),"",IF(H401&lt;=I401,"On time","Late"))</f>
        <v/>
      </c>
      <c r="L401" s="16" t="n"/>
      <c r="M401" s="16" t="n"/>
    </row>
    <row r="402">
      <c r="A402" s="15">
        <f>IF(C402="","",PROJ&amp;"-SVR-"&amp;B402&amp;"-"&amp;TEXT(C402,"0000"))</f>
        <v/>
      </c>
      <c r="B402" s="16" t="n"/>
      <c r="C402" s="16" t="n"/>
      <c r="D402" s="17" t="n"/>
      <c r="E402" s="16" t="n"/>
      <c r="F402" s="16" t="n"/>
      <c r="G402" s="16" t="n"/>
      <c r="H402" s="17" t="n"/>
      <c r="I402" s="18">
        <f>IF(D402="","",_xlfn.WORKDAY.INTL(D402,TA_SVR,WEEKEND,HOL))</f>
        <v/>
      </c>
      <c r="J402" s="15">
        <f>IF(OR(I402="",H402&lt;&gt;""),"",IF(DATADATE&gt;I402,"OVERDUE",""))</f>
        <v/>
      </c>
      <c r="K402" s="15">
        <f>IF(OR(H402="",I402=""),"",IF(H402&lt;=I402,"On time","Late"))</f>
        <v/>
      </c>
      <c r="L402" s="16" t="n"/>
      <c r="M402" s="16" t="n"/>
    </row>
    <row r="403">
      <c r="A403" s="15">
        <f>IF(C403="","",PROJ&amp;"-SVR-"&amp;B403&amp;"-"&amp;TEXT(C403,"0000"))</f>
        <v/>
      </c>
      <c r="B403" s="16" t="n"/>
      <c r="C403" s="16" t="n"/>
      <c r="D403" s="17" t="n"/>
      <c r="E403" s="16" t="n"/>
      <c r="F403" s="16" t="n"/>
      <c r="G403" s="16" t="n"/>
      <c r="H403" s="17" t="n"/>
      <c r="I403" s="18">
        <f>IF(D403="","",_xlfn.WORKDAY.INTL(D403,TA_SVR,WEEKEND,HOL))</f>
        <v/>
      </c>
      <c r="J403" s="15">
        <f>IF(OR(I403="",H403&lt;&gt;""),"",IF(DATADATE&gt;I403,"OVERDUE",""))</f>
        <v/>
      </c>
      <c r="K403" s="15">
        <f>IF(OR(H403="",I403=""),"",IF(H403&lt;=I403,"On time","Late"))</f>
        <v/>
      </c>
      <c r="L403" s="16" t="n"/>
      <c r="M403" s="16" t="n"/>
    </row>
    <row r="404">
      <c r="A404" s="15">
        <f>IF(C404="","",PROJ&amp;"-SVR-"&amp;B404&amp;"-"&amp;TEXT(C404,"0000"))</f>
        <v/>
      </c>
      <c r="B404" s="16" t="n"/>
      <c r="C404" s="16" t="n"/>
      <c r="D404" s="17" t="n"/>
      <c r="E404" s="16" t="n"/>
      <c r="F404" s="16" t="n"/>
      <c r="G404" s="16" t="n"/>
      <c r="H404" s="17" t="n"/>
      <c r="I404" s="18">
        <f>IF(D404="","",_xlfn.WORKDAY.INTL(D404,TA_SVR,WEEKEND,HOL))</f>
        <v/>
      </c>
      <c r="J404" s="15">
        <f>IF(OR(I404="",H404&lt;&gt;""),"",IF(DATADATE&gt;I404,"OVERDUE",""))</f>
        <v/>
      </c>
      <c r="K404" s="15">
        <f>IF(OR(H404="",I404=""),"",IF(H404&lt;=I404,"On time","Late"))</f>
        <v/>
      </c>
      <c r="L404" s="16" t="n"/>
      <c r="M404" s="16" t="n"/>
    </row>
    <row r="405">
      <c r="A405" s="15">
        <f>IF(C405="","",PROJ&amp;"-SVR-"&amp;B405&amp;"-"&amp;TEXT(C405,"0000"))</f>
        <v/>
      </c>
      <c r="B405" s="16" t="n"/>
      <c r="C405" s="16" t="n"/>
      <c r="D405" s="17" t="n"/>
      <c r="E405" s="16" t="n"/>
      <c r="F405" s="16" t="n"/>
      <c r="G405" s="16" t="n"/>
      <c r="H405" s="17" t="n"/>
      <c r="I405" s="18">
        <f>IF(D405="","",_xlfn.WORKDAY.INTL(D405,TA_SVR,WEEKEND,HOL))</f>
        <v/>
      </c>
      <c r="J405" s="15">
        <f>IF(OR(I405="",H405&lt;&gt;""),"",IF(DATADATE&gt;I405,"OVERDUE",""))</f>
        <v/>
      </c>
      <c r="K405" s="15">
        <f>IF(OR(H405="",I405=""),"",IF(H405&lt;=I405,"On time","Late"))</f>
        <v/>
      </c>
      <c r="L405" s="16" t="n"/>
      <c r="M405" s="16" t="n"/>
    </row>
    <row r="406">
      <c r="A406" s="15">
        <f>IF(C406="","",PROJ&amp;"-SVR-"&amp;B406&amp;"-"&amp;TEXT(C406,"0000"))</f>
        <v/>
      </c>
      <c r="B406" s="16" t="n"/>
      <c r="C406" s="16" t="n"/>
      <c r="D406" s="17" t="n"/>
      <c r="E406" s="16" t="n"/>
      <c r="F406" s="16" t="n"/>
      <c r="G406" s="16" t="n"/>
      <c r="H406" s="17" t="n"/>
      <c r="I406" s="18">
        <f>IF(D406="","",_xlfn.WORKDAY.INTL(D406,TA_SVR,WEEKEND,HOL))</f>
        <v/>
      </c>
      <c r="J406" s="15">
        <f>IF(OR(I406="",H406&lt;&gt;""),"",IF(DATADATE&gt;I406,"OVERDUE",""))</f>
        <v/>
      </c>
      <c r="K406" s="15">
        <f>IF(OR(H406="",I406=""),"",IF(H406&lt;=I406,"On time","Late"))</f>
        <v/>
      </c>
      <c r="L406" s="16" t="n"/>
      <c r="M406" s="16" t="n"/>
    </row>
    <row r="407">
      <c r="A407" s="15">
        <f>IF(C407="","",PROJ&amp;"-SVR-"&amp;B407&amp;"-"&amp;TEXT(C407,"0000"))</f>
        <v/>
      </c>
      <c r="B407" s="16" t="n"/>
      <c r="C407" s="16" t="n"/>
      <c r="D407" s="17" t="n"/>
      <c r="E407" s="16" t="n"/>
      <c r="F407" s="16" t="n"/>
      <c r="G407" s="16" t="n"/>
      <c r="H407" s="17" t="n"/>
      <c r="I407" s="18">
        <f>IF(D407="","",_xlfn.WORKDAY.INTL(D407,TA_SVR,WEEKEND,HOL))</f>
        <v/>
      </c>
      <c r="J407" s="15">
        <f>IF(OR(I407="",H407&lt;&gt;""),"",IF(DATADATE&gt;I407,"OVERDUE",""))</f>
        <v/>
      </c>
      <c r="K407" s="15">
        <f>IF(OR(H407="",I407=""),"",IF(H407&lt;=I407,"On time","Late"))</f>
        <v/>
      </c>
      <c r="L407" s="16" t="n"/>
      <c r="M407" s="16" t="n"/>
    </row>
    <row r="408">
      <c r="A408" s="15">
        <f>IF(C408="","",PROJ&amp;"-SVR-"&amp;B408&amp;"-"&amp;TEXT(C408,"0000"))</f>
        <v/>
      </c>
      <c r="B408" s="16" t="n"/>
      <c r="C408" s="16" t="n"/>
      <c r="D408" s="17" t="n"/>
      <c r="E408" s="16" t="n"/>
      <c r="F408" s="16" t="n"/>
      <c r="G408" s="16" t="n"/>
      <c r="H408" s="17" t="n"/>
      <c r="I408" s="18">
        <f>IF(D408="","",_xlfn.WORKDAY.INTL(D408,TA_SVR,WEEKEND,HOL))</f>
        <v/>
      </c>
      <c r="J408" s="15">
        <f>IF(OR(I408="",H408&lt;&gt;""),"",IF(DATADATE&gt;I408,"OVERDUE",""))</f>
        <v/>
      </c>
      <c r="K408" s="15">
        <f>IF(OR(H408="",I408=""),"",IF(H408&lt;=I408,"On time","Late"))</f>
        <v/>
      </c>
      <c r="L408" s="16" t="n"/>
      <c r="M408" s="16" t="n"/>
    </row>
    <row r="409">
      <c r="A409" s="15">
        <f>IF(C409="","",PROJ&amp;"-SVR-"&amp;B409&amp;"-"&amp;TEXT(C409,"0000"))</f>
        <v/>
      </c>
      <c r="B409" s="16" t="n"/>
      <c r="C409" s="16" t="n"/>
      <c r="D409" s="17" t="n"/>
      <c r="E409" s="16" t="n"/>
      <c r="F409" s="16" t="n"/>
      <c r="G409" s="16" t="n"/>
      <c r="H409" s="17" t="n"/>
      <c r="I409" s="18">
        <f>IF(D409="","",_xlfn.WORKDAY.INTL(D409,TA_SVR,WEEKEND,HOL))</f>
        <v/>
      </c>
      <c r="J409" s="15">
        <f>IF(OR(I409="",H409&lt;&gt;""),"",IF(DATADATE&gt;I409,"OVERDUE",""))</f>
        <v/>
      </c>
      <c r="K409" s="15">
        <f>IF(OR(H409="",I409=""),"",IF(H409&lt;=I409,"On time","Late"))</f>
        <v/>
      </c>
      <c r="L409" s="16" t="n"/>
      <c r="M409" s="16" t="n"/>
    </row>
    <row r="410">
      <c r="A410" s="15">
        <f>IF(C410="","",PROJ&amp;"-SVR-"&amp;B410&amp;"-"&amp;TEXT(C410,"0000"))</f>
        <v/>
      </c>
      <c r="B410" s="16" t="n"/>
      <c r="C410" s="16" t="n"/>
      <c r="D410" s="17" t="n"/>
      <c r="E410" s="16" t="n"/>
      <c r="F410" s="16" t="n"/>
      <c r="G410" s="16" t="n"/>
      <c r="H410" s="17" t="n"/>
      <c r="I410" s="18">
        <f>IF(D410="","",_xlfn.WORKDAY.INTL(D410,TA_SVR,WEEKEND,HOL))</f>
        <v/>
      </c>
      <c r="J410" s="15">
        <f>IF(OR(I410="",H410&lt;&gt;""),"",IF(DATADATE&gt;I410,"OVERDUE",""))</f>
        <v/>
      </c>
      <c r="K410" s="15">
        <f>IF(OR(H410="",I410=""),"",IF(H410&lt;=I410,"On time","Late"))</f>
        <v/>
      </c>
      <c r="L410" s="16" t="n"/>
      <c r="M410" s="16" t="n"/>
    </row>
    <row r="411">
      <c r="A411" s="15">
        <f>IF(C411="","",PROJ&amp;"-SVR-"&amp;B411&amp;"-"&amp;TEXT(C411,"0000"))</f>
        <v/>
      </c>
      <c r="B411" s="16" t="n"/>
      <c r="C411" s="16" t="n"/>
      <c r="D411" s="17" t="n"/>
      <c r="E411" s="16" t="n"/>
      <c r="F411" s="16" t="n"/>
      <c r="G411" s="16" t="n"/>
      <c r="H411" s="17" t="n"/>
      <c r="I411" s="18">
        <f>IF(D411="","",_xlfn.WORKDAY.INTL(D411,TA_SVR,WEEKEND,HOL))</f>
        <v/>
      </c>
      <c r="J411" s="15">
        <f>IF(OR(I411="",H411&lt;&gt;""),"",IF(DATADATE&gt;I411,"OVERDUE",""))</f>
        <v/>
      </c>
      <c r="K411" s="15">
        <f>IF(OR(H411="",I411=""),"",IF(H411&lt;=I411,"On time","Late"))</f>
        <v/>
      </c>
      <c r="L411" s="16" t="n"/>
      <c r="M411" s="16" t="n"/>
    </row>
    <row r="412">
      <c r="A412" s="15">
        <f>IF(C412="","",PROJ&amp;"-SVR-"&amp;B412&amp;"-"&amp;TEXT(C412,"0000"))</f>
        <v/>
      </c>
      <c r="B412" s="16" t="n"/>
      <c r="C412" s="16" t="n"/>
      <c r="D412" s="17" t="n"/>
      <c r="E412" s="16" t="n"/>
      <c r="F412" s="16" t="n"/>
      <c r="G412" s="16" t="n"/>
      <c r="H412" s="17" t="n"/>
      <c r="I412" s="18">
        <f>IF(D412="","",_xlfn.WORKDAY.INTL(D412,TA_SVR,WEEKEND,HOL))</f>
        <v/>
      </c>
      <c r="J412" s="15">
        <f>IF(OR(I412="",H412&lt;&gt;""),"",IF(DATADATE&gt;I412,"OVERDUE",""))</f>
        <v/>
      </c>
      <c r="K412" s="15">
        <f>IF(OR(H412="",I412=""),"",IF(H412&lt;=I412,"On time","Late"))</f>
        <v/>
      </c>
      <c r="L412" s="16" t="n"/>
      <c r="M412" s="16" t="n"/>
    </row>
    <row r="413">
      <c r="A413" s="15">
        <f>IF(C413="","",PROJ&amp;"-SVR-"&amp;B413&amp;"-"&amp;TEXT(C413,"0000"))</f>
        <v/>
      </c>
      <c r="B413" s="16" t="n"/>
      <c r="C413" s="16" t="n"/>
      <c r="D413" s="17" t="n"/>
      <c r="E413" s="16" t="n"/>
      <c r="F413" s="16" t="n"/>
      <c r="G413" s="16" t="n"/>
      <c r="H413" s="17" t="n"/>
      <c r="I413" s="18">
        <f>IF(D413="","",_xlfn.WORKDAY.INTL(D413,TA_SVR,WEEKEND,HOL))</f>
        <v/>
      </c>
      <c r="J413" s="15">
        <f>IF(OR(I413="",H413&lt;&gt;""),"",IF(DATADATE&gt;I413,"OVERDUE",""))</f>
        <v/>
      </c>
      <c r="K413" s="15">
        <f>IF(OR(H413="",I413=""),"",IF(H413&lt;=I413,"On time","Late"))</f>
        <v/>
      </c>
      <c r="L413" s="16" t="n"/>
      <c r="M413" s="16" t="n"/>
    </row>
    <row r="414">
      <c r="A414" s="15">
        <f>IF(C414="","",PROJ&amp;"-SVR-"&amp;B414&amp;"-"&amp;TEXT(C414,"0000"))</f>
        <v/>
      </c>
      <c r="B414" s="16" t="n"/>
      <c r="C414" s="16" t="n"/>
      <c r="D414" s="17" t="n"/>
      <c r="E414" s="16" t="n"/>
      <c r="F414" s="16" t="n"/>
      <c r="G414" s="16" t="n"/>
      <c r="H414" s="17" t="n"/>
      <c r="I414" s="18">
        <f>IF(D414="","",_xlfn.WORKDAY.INTL(D414,TA_SVR,WEEKEND,HOL))</f>
        <v/>
      </c>
      <c r="J414" s="15">
        <f>IF(OR(I414="",H414&lt;&gt;""),"",IF(DATADATE&gt;I414,"OVERDUE",""))</f>
        <v/>
      </c>
      <c r="K414" s="15">
        <f>IF(OR(H414="",I414=""),"",IF(H414&lt;=I414,"On time","Late"))</f>
        <v/>
      </c>
      <c r="L414" s="16" t="n"/>
      <c r="M414" s="16" t="n"/>
    </row>
    <row r="415">
      <c r="A415" s="15">
        <f>IF(C415="","",PROJ&amp;"-SVR-"&amp;B415&amp;"-"&amp;TEXT(C415,"0000"))</f>
        <v/>
      </c>
      <c r="B415" s="16" t="n"/>
      <c r="C415" s="16" t="n"/>
      <c r="D415" s="17" t="n"/>
      <c r="E415" s="16" t="n"/>
      <c r="F415" s="16" t="n"/>
      <c r="G415" s="16" t="n"/>
      <c r="H415" s="17" t="n"/>
      <c r="I415" s="18">
        <f>IF(D415="","",_xlfn.WORKDAY.INTL(D415,TA_SVR,WEEKEND,HOL))</f>
        <v/>
      </c>
      <c r="J415" s="15">
        <f>IF(OR(I415="",H415&lt;&gt;""),"",IF(DATADATE&gt;I415,"OVERDUE",""))</f>
        <v/>
      </c>
      <c r="K415" s="15">
        <f>IF(OR(H415="",I415=""),"",IF(H415&lt;=I415,"On time","Late"))</f>
        <v/>
      </c>
      <c r="L415" s="16" t="n"/>
      <c r="M415" s="16" t="n"/>
    </row>
    <row r="416">
      <c r="A416" s="15">
        <f>IF(C416="","",PROJ&amp;"-SVR-"&amp;B416&amp;"-"&amp;TEXT(C416,"0000"))</f>
        <v/>
      </c>
      <c r="B416" s="16" t="n"/>
      <c r="C416" s="16" t="n"/>
      <c r="D416" s="17" t="n"/>
      <c r="E416" s="16" t="n"/>
      <c r="F416" s="16" t="n"/>
      <c r="G416" s="16" t="n"/>
      <c r="H416" s="17" t="n"/>
      <c r="I416" s="18">
        <f>IF(D416="","",_xlfn.WORKDAY.INTL(D416,TA_SVR,WEEKEND,HOL))</f>
        <v/>
      </c>
      <c r="J416" s="15">
        <f>IF(OR(I416="",H416&lt;&gt;""),"",IF(DATADATE&gt;I416,"OVERDUE",""))</f>
        <v/>
      </c>
      <c r="K416" s="15">
        <f>IF(OR(H416="",I416=""),"",IF(H416&lt;=I416,"On time","Late"))</f>
        <v/>
      </c>
      <c r="L416" s="16" t="n"/>
      <c r="M416" s="16" t="n"/>
    </row>
    <row r="417">
      <c r="A417" s="15">
        <f>IF(C417="","",PROJ&amp;"-SVR-"&amp;B417&amp;"-"&amp;TEXT(C417,"0000"))</f>
        <v/>
      </c>
      <c r="B417" s="16" t="n"/>
      <c r="C417" s="16" t="n"/>
      <c r="D417" s="17" t="n"/>
      <c r="E417" s="16" t="n"/>
      <c r="F417" s="16" t="n"/>
      <c r="G417" s="16" t="n"/>
      <c r="H417" s="17" t="n"/>
      <c r="I417" s="18">
        <f>IF(D417="","",_xlfn.WORKDAY.INTL(D417,TA_SVR,WEEKEND,HOL))</f>
        <v/>
      </c>
      <c r="J417" s="15">
        <f>IF(OR(I417="",H417&lt;&gt;""),"",IF(DATADATE&gt;I417,"OVERDUE",""))</f>
        <v/>
      </c>
      <c r="K417" s="15">
        <f>IF(OR(H417="",I417=""),"",IF(H417&lt;=I417,"On time","Late"))</f>
        <v/>
      </c>
      <c r="L417" s="16" t="n"/>
      <c r="M417" s="16" t="n"/>
    </row>
    <row r="418">
      <c r="A418" s="15">
        <f>IF(C418="","",PROJ&amp;"-SVR-"&amp;B418&amp;"-"&amp;TEXT(C418,"0000"))</f>
        <v/>
      </c>
      <c r="B418" s="16" t="n"/>
      <c r="C418" s="16" t="n"/>
      <c r="D418" s="17" t="n"/>
      <c r="E418" s="16" t="n"/>
      <c r="F418" s="16" t="n"/>
      <c r="G418" s="16" t="n"/>
      <c r="H418" s="17" t="n"/>
      <c r="I418" s="18">
        <f>IF(D418="","",_xlfn.WORKDAY.INTL(D418,TA_SVR,WEEKEND,HOL))</f>
        <v/>
      </c>
      <c r="J418" s="15">
        <f>IF(OR(I418="",H418&lt;&gt;""),"",IF(DATADATE&gt;I418,"OVERDUE",""))</f>
        <v/>
      </c>
      <c r="K418" s="15">
        <f>IF(OR(H418="",I418=""),"",IF(H418&lt;=I418,"On time","Late"))</f>
        <v/>
      </c>
      <c r="L418" s="16" t="n"/>
      <c r="M418" s="16" t="n"/>
    </row>
    <row r="419">
      <c r="A419" s="15">
        <f>IF(C419="","",PROJ&amp;"-SVR-"&amp;B419&amp;"-"&amp;TEXT(C419,"0000"))</f>
        <v/>
      </c>
      <c r="B419" s="16" t="n"/>
      <c r="C419" s="16" t="n"/>
      <c r="D419" s="17" t="n"/>
      <c r="E419" s="16" t="n"/>
      <c r="F419" s="16" t="n"/>
      <c r="G419" s="16" t="n"/>
      <c r="H419" s="17" t="n"/>
      <c r="I419" s="18">
        <f>IF(D419="","",_xlfn.WORKDAY.INTL(D419,TA_SVR,WEEKEND,HOL))</f>
        <v/>
      </c>
      <c r="J419" s="15">
        <f>IF(OR(I419="",H419&lt;&gt;""),"",IF(DATADATE&gt;I419,"OVERDUE",""))</f>
        <v/>
      </c>
      <c r="K419" s="15">
        <f>IF(OR(H419="",I419=""),"",IF(H419&lt;=I419,"On time","Late"))</f>
        <v/>
      </c>
      <c r="L419" s="16" t="n"/>
      <c r="M419" s="16" t="n"/>
    </row>
    <row r="420">
      <c r="A420" s="15">
        <f>IF(C420="","",PROJ&amp;"-SVR-"&amp;B420&amp;"-"&amp;TEXT(C420,"0000"))</f>
        <v/>
      </c>
      <c r="B420" s="16" t="n"/>
      <c r="C420" s="16" t="n"/>
      <c r="D420" s="17" t="n"/>
      <c r="E420" s="16" t="n"/>
      <c r="F420" s="16" t="n"/>
      <c r="G420" s="16" t="n"/>
      <c r="H420" s="17" t="n"/>
      <c r="I420" s="18">
        <f>IF(D420="","",_xlfn.WORKDAY.INTL(D420,TA_SVR,WEEKEND,HOL))</f>
        <v/>
      </c>
      <c r="J420" s="15">
        <f>IF(OR(I420="",H420&lt;&gt;""),"",IF(DATADATE&gt;I420,"OVERDUE",""))</f>
        <v/>
      </c>
      <c r="K420" s="15">
        <f>IF(OR(H420="",I420=""),"",IF(H420&lt;=I420,"On time","Late"))</f>
        <v/>
      </c>
      <c r="L420" s="16" t="n"/>
      <c r="M420" s="16" t="n"/>
    </row>
    <row r="421">
      <c r="A421" s="15">
        <f>IF(C421="","",PROJ&amp;"-SVR-"&amp;B421&amp;"-"&amp;TEXT(C421,"0000"))</f>
        <v/>
      </c>
      <c r="B421" s="16" t="n"/>
      <c r="C421" s="16" t="n"/>
      <c r="D421" s="17" t="n"/>
      <c r="E421" s="16" t="n"/>
      <c r="F421" s="16" t="n"/>
      <c r="G421" s="16" t="n"/>
      <c r="H421" s="17" t="n"/>
      <c r="I421" s="18">
        <f>IF(D421="","",_xlfn.WORKDAY.INTL(D421,TA_SVR,WEEKEND,HOL))</f>
        <v/>
      </c>
      <c r="J421" s="15">
        <f>IF(OR(I421="",H421&lt;&gt;""),"",IF(DATADATE&gt;I421,"OVERDUE",""))</f>
        <v/>
      </c>
      <c r="K421" s="15">
        <f>IF(OR(H421="",I421=""),"",IF(H421&lt;=I421,"On time","Late"))</f>
        <v/>
      </c>
      <c r="L421" s="16" t="n"/>
      <c r="M421" s="16" t="n"/>
    </row>
    <row r="422">
      <c r="A422" s="15">
        <f>IF(C422="","",PROJ&amp;"-SVR-"&amp;B422&amp;"-"&amp;TEXT(C422,"0000"))</f>
        <v/>
      </c>
      <c r="B422" s="16" t="n"/>
      <c r="C422" s="16" t="n"/>
      <c r="D422" s="17" t="n"/>
      <c r="E422" s="16" t="n"/>
      <c r="F422" s="16" t="n"/>
      <c r="G422" s="16" t="n"/>
      <c r="H422" s="17" t="n"/>
      <c r="I422" s="18">
        <f>IF(D422="","",_xlfn.WORKDAY.INTL(D422,TA_SVR,WEEKEND,HOL))</f>
        <v/>
      </c>
      <c r="J422" s="15">
        <f>IF(OR(I422="",H422&lt;&gt;""),"",IF(DATADATE&gt;I422,"OVERDUE",""))</f>
        <v/>
      </c>
      <c r="K422" s="15">
        <f>IF(OR(H422="",I422=""),"",IF(H422&lt;=I422,"On time","Late"))</f>
        <v/>
      </c>
      <c r="L422" s="16" t="n"/>
      <c r="M422" s="16" t="n"/>
    </row>
    <row r="423">
      <c r="A423" s="15">
        <f>IF(C423="","",PROJ&amp;"-SVR-"&amp;B423&amp;"-"&amp;TEXT(C423,"0000"))</f>
        <v/>
      </c>
      <c r="B423" s="16" t="n"/>
      <c r="C423" s="16" t="n"/>
      <c r="D423" s="17" t="n"/>
      <c r="E423" s="16" t="n"/>
      <c r="F423" s="16" t="n"/>
      <c r="G423" s="16" t="n"/>
      <c r="H423" s="17" t="n"/>
      <c r="I423" s="18">
        <f>IF(D423="","",_xlfn.WORKDAY.INTL(D423,TA_SVR,WEEKEND,HOL))</f>
        <v/>
      </c>
      <c r="J423" s="15">
        <f>IF(OR(I423="",H423&lt;&gt;""),"",IF(DATADATE&gt;I423,"OVERDUE",""))</f>
        <v/>
      </c>
      <c r="K423" s="15">
        <f>IF(OR(H423="",I423=""),"",IF(H423&lt;=I423,"On time","Late"))</f>
        <v/>
      </c>
      <c r="L423" s="16" t="n"/>
      <c r="M423" s="16" t="n"/>
    </row>
    <row r="424">
      <c r="A424" s="15">
        <f>IF(C424="","",PROJ&amp;"-SVR-"&amp;B424&amp;"-"&amp;TEXT(C424,"0000"))</f>
        <v/>
      </c>
      <c r="B424" s="16" t="n"/>
      <c r="C424" s="16" t="n"/>
      <c r="D424" s="17" t="n"/>
      <c r="E424" s="16" t="n"/>
      <c r="F424" s="16" t="n"/>
      <c r="G424" s="16" t="n"/>
      <c r="H424" s="17" t="n"/>
      <c r="I424" s="18">
        <f>IF(D424="","",_xlfn.WORKDAY.INTL(D424,TA_SVR,WEEKEND,HOL))</f>
        <v/>
      </c>
      <c r="J424" s="15">
        <f>IF(OR(I424="",H424&lt;&gt;""),"",IF(DATADATE&gt;I424,"OVERDUE",""))</f>
        <v/>
      </c>
      <c r="K424" s="15">
        <f>IF(OR(H424="",I424=""),"",IF(H424&lt;=I424,"On time","Late"))</f>
        <v/>
      </c>
      <c r="L424" s="16" t="n"/>
      <c r="M424" s="16" t="n"/>
    </row>
    <row r="425">
      <c r="A425" s="15">
        <f>IF(C425="","",PROJ&amp;"-SVR-"&amp;B425&amp;"-"&amp;TEXT(C425,"0000"))</f>
        <v/>
      </c>
      <c r="B425" s="16" t="n"/>
      <c r="C425" s="16" t="n"/>
      <c r="D425" s="17" t="n"/>
      <c r="E425" s="16" t="n"/>
      <c r="F425" s="16" t="n"/>
      <c r="G425" s="16" t="n"/>
      <c r="H425" s="17" t="n"/>
      <c r="I425" s="18">
        <f>IF(D425="","",_xlfn.WORKDAY.INTL(D425,TA_SVR,WEEKEND,HOL))</f>
        <v/>
      </c>
      <c r="J425" s="15">
        <f>IF(OR(I425="",H425&lt;&gt;""),"",IF(DATADATE&gt;I425,"OVERDUE",""))</f>
        <v/>
      </c>
      <c r="K425" s="15">
        <f>IF(OR(H425="",I425=""),"",IF(H425&lt;=I425,"On time","Late"))</f>
        <v/>
      </c>
      <c r="L425" s="16" t="n"/>
      <c r="M425" s="16" t="n"/>
    </row>
    <row r="426">
      <c r="A426" s="15">
        <f>IF(C426="","",PROJ&amp;"-SVR-"&amp;B426&amp;"-"&amp;TEXT(C426,"0000"))</f>
        <v/>
      </c>
      <c r="B426" s="16" t="n"/>
      <c r="C426" s="16" t="n"/>
      <c r="D426" s="17" t="n"/>
      <c r="E426" s="16" t="n"/>
      <c r="F426" s="16" t="n"/>
      <c r="G426" s="16" t="n"/>
      <c r="H426" s="17" t="n"/>
      <c r="I426" s="18">
        <f>IF(D426="","",_xlfn.WORKDAY.INTL(D426,TA_SVR,WEEKEND,HOL))</f>
        <v/>
      </c>
      <c r="J426" s="15">
        <f>IF(OR(I426="",H426&lt;&gt;""),"",IF(DATADATE&gt;I426,"OVERDUE",""))</f>
        <v/>
      </c>
      <c r="K426" s="15">
        <f>IF(OR(H426="",I426=""),"",IF(H426&lt;=I426,"On time","Late"))</f>
        <v/>
      </c>
      <c r="L426" s="16" t="n"/>
      <c r="M426" s="16" t="n"/>
    </row>
    <row r="427">
      <c r="A427" s="15">
        <f>IF(C427="","",PROJ&amp;"-SVR-"&amp;B427&amp;"-"&amp;TEXT(C427,"0000"))</f>
        <v/>
      </c>
      <c r="B427" s="16" t="n"/>
      <c r="C427" s="16" t="n"/>
      <c r="D427" s="17" t="n"/>
      <c r="E427" s="16" t="n"/>
      <c r="F427" s="16" t="n"/>
      <c r="G427" s="16" t="n"/>
      <c r="H427" s="17" t="n"/>
      <c r="I427" s="18">
        <f>IF(D427="","",_xlfn.WORKDAY.INTL(D427,TA_SVR,WEEKEND,HOL))</f>
        <v/>
      </c>
      <c r="J427" s="15">
        <f>IF(OR(I427="",H427&lt;&gt;""),"",IF(DATADATE&gt;I427,"OVERDUE",""))</f>
        <v/>
      </c>
      <c r="K427" s="15">
        <f>IF(OR(H427="",I427=""),"",IF(H427&lt;=I427,"On time","Late"))</f>
        <v/>
      </c>
      <c r="L427" s="16" t="n"/>
      <c r="M427" s="16" t="n"/>
    </row>
    <row r="428">
      <c r="A428" s="15">
        <f>IF(C428="","",PROJ&amp;"-SVR-"&amp;B428&amp;"-"&amp;TEXT(C428,"0000"))</f>
        <v/>
      </c>
      <c r="B428" s="16" t="n"/>
      <c r="C428" s="16" t="n"/>
      <c r="D428" s="17" t="n"/>
      <c r="E428" s="16" t="n"/>
      <c r="F428" s="16" t="n"/>
      <c r="G428" s="16" t="n"/>
      <c r="H428" s="17" t="n"/>
      <c r="I428" s="18">
        <f>IF(D428="","",_xlfn.WORKDAY.INTL(D428,TA_SVR,WEEKEND,HOL))</f>
        <v/>
      </c>
      <c r="J428" s="15">
        <f>IF(OR(I428="",H428&lt;&gt;""),"",IF(DATADATE&gt;I428,"OVERDUE",""))</f>
        <v/>
      </c>
      <c r="K428" s="15">
        <f>IF(OR(H428="",I428=""),"",IF(H428&lt;=I428,"On time","Late"))</f>
        <v/>
      </c>
      <c r="L428" s="16" t="n"/>
      <c r="M428" s="16" t="n"/>
    </row>
    <row r="429">
      <c r="A429" s="15">
        <f>IF(C429="","",PROJ&amp;"-SVR-"&amp;B429&amp;"-"&amp;TEXT(C429,"0000"))</f>
        <v/>
      </c>
      <c r="B429" s="16" t="n"/>
      <c r="C429" s="16" t="n"/>
      <c r="D429" s="17" t="n"/>
      <c r="E429" s="16" t="n"/>
      <c r="F429" s="16" t="n"/>
      <c r="G429" s="16" t="n"/>
      <c r="H429" s="17" t="n"/>
      <c r="I429" s="18">
        <f>IF(D429="","",_xlfn.WORKDAY.INTL(D429,TA_SVR,WEEKEND,HOL))</f>
        <v/>
      </c>
      <c r="J429" s="15">
        <f>IF(OR(I429="",H429&lt;&gt;""),"",IF(DATADATE&gt;I429,"OVERDUE",""))</f>
        <v/>
      </c>
      <c r="K429" s="15">
        <f>IF(OR(H429="",I429=""),"",IF(H429&lt;=I429,"On time","Late"))</f>
        <v/>
      </c>
      <c r="L429" s="16" t="n"/>
      <c r="M429" s="16" t="n"/>
    </row>
    <row r="430">
      <c r="A430" s="15">
        <f>IF(C430="","",PROJ&amp;"-SVR-"&amp;B430&amp;"-"&amp;TEXT(C430,"0000"))</f>
        <v/>
      </c>
      <c r="B430" s="16" t="n"/>
      <c r="C430" s="16" t="n"/>
      <c r="D430" s="17" t="n"/>
      <c r="E430" s="16" t="n"/>
      <c r="F430" s="16" t="n"/>
      <c r="G430" s="16" t="n"/>
      <c r="H430" s="17" t="n"/>
      <c r="I430" s="18">
        <f>IF(D430="","",_xlfn.WORKDAY.INTL(D430,TA_SVR,WEEKEND,HOL))</f>
        <v/>
      </c>
      <c r="J430" s="15">
        <f>IF(OR(I430="",H430&lt;&gt;""),"",IF(DATADATE&gt;I430,"OVERDUE",""))</f>
        <v/>
      </c>
      <c r="K430" s="15">
        <f>IF(OR(H430="",I430=""),"",IF(H430&lt;=I430,"On time","Late"))</f>
        <v/>
      </c>
      <c r="L430" s="16" t="n"/>
      <c r="M430" s="16" t="n"/>
    </row>
    <row r="431">
      <c r="A431" s="15">
        <f>IF(C431="","",PROJ&amp;"-SVR-"&amp;B431&amp;"-"&amp;TEXT(C431,"0000"))</f>
        <v/>
      </c>
      <c r="B431" s="16" t="n"/>
      <c r="C431" s="16" t="n"/>
      <c r="D431" s="17" t="n"/>
      <c r="E431" s="16" t="n"/>
      <c r="F431" s="16" t="n"/>
      <c r="G431" s="16" t="n"/>
      <c r="H431" s="17" t="n"/>
      <c r="I431" s="18">
        <f>IF(D431="","",_xlfn.WORKDAY.INTL(D431,TA_SVR,WEEKEND,HOL))</f>
        <v/>
      </c>
      <c r="J431" s="15">
        <f>IF(OR(I431="",H431&lt;&gt;""),"",IF(DATADATE&gt;I431,"OVERDUE",""))</f>
        <v/>
      </c>
      <c r="K431" s="15">
        <f>IF(OR(H431="",I431=""),"",IF(H431&lt;=I431,"On time","Late"))</f>
        <v/>
      </c>
      <c r="L431" s="16" t="n"/>
      <c r="M431" s="16" t="n"/>
    </row>
    <row r="432">
      <c r="A432" s="15">
        <f>IF(C432="","",PROJ&amp;"-SVR-"&amp;B432&amp;"-"&amp;TEXT(C432,"0000"))</f>
        <v/>
      </c>
      <c r="B432" s="16" t="n"/>
      <c r="C432" s="16" t="n"/>
      <c r="D432" s="17" t="n"/>
      <c r="E432" s="16" t="n"/>
      <c r="F432" s="16" t="n"/>
      <c r="G432" s="16" t="n"/>
      <c r="H432" s="17" t="n"/>
      <c r="I432" s="18">
        <f>IF(D432="","",_xlfn.WORKDAY.INTL(D432,TA_SVR,WEEKEND,HOL))</f>
        <v/>
      </c>
      <c r="J432" s="15">
        <f>IF(OR(I432="",H432&lt;&gt;""),"",IF(DATADATE&gt;I432,"OVERDUE",""))</f>
        <v/>
      </c>
      <c r="K432" s="15">
        <f>IF(OR(H432="",I432=""),"",IF(H432&lt;=I432,"On time","Late"))</f>
        <v/>
      </c>
      <c r="L432" s="16" t="n"/>
      <c r="M432" s="16" t="n"/>
    </row>
    <row r="433">
      <c r="A433" s="15">
        <f>IF(C433="","",PROJ&amp;"-SVR-"&amp;B433&amp;"-"&amp;TEXT(C433,"0000"))</f>
        <v/>
      </c>
      <c r="B433" s="16" t="n"/>
      <c r="C433" s="16" t="n"/>
      <c r="D433" s="17" t="n"/>
      <c r="E433" s="16" t="n"/>
      <c r="F433" s="16" t="n"/>
      <c r="G433" s="16" t="n"/>
      <c r="H433" s="17" t="n"/>
      <c r="I433" s="18">
        <f>IF(D433="","",_xlfn.WORKDAY.INTL(D433,TA_SVR,WEEKEND,HOL))</f>
        <v/>
      </c>
      <c r="J433" s="15">
        <f>IF(OR(I433="",H433&lt;&gt;""),"",IF(DATADATE&gt;I433,"OVERDUE",""))</f>
        <v/>
      </c>
      <c r="K433" s="15">
        <f>IF(OR(H433="",I433=""),"",IF(H433&lt;=I433,"On time","Late"))</f>
        <v/>
      </c>
      <c r="L433" s="16" t="n"/>
      <c r="M433" s="16" t="n"/>
    </row>
    <row r="434">
      <c r="A434" s="15">
        <f>IF(C434="","",PROJ&amp;"-SVR-"&amp;B434&amp;"-"&amp;TEXT(C434,"0000"))</f>
        <v/>
      </c>
      <c r="B434" s="16" t="n"/>
      <c r="C434" s="16" t="n"/>
      <c r="D434" s="17" t="n"/>
      <c r="E434" s="16" t="n"/>
      <c r="F434" s="16" t="n"/>
      <c r="G434" s="16" t="n"/>
      <c r="H434" s="17" t="n"/>
      <c r="I434" s="18">
        <f>IF(D434="","",_xlfn.WORKDAY.INTL(D434,TA_SVR,WEEKEND,HOL))</f>
        <v/>
      </c>
      <c r="J434" s="15">
        <f>IF(OR(I434="",H434&lt;&gt;""),"",IF(DATADATE&gt;I434,"OVERDUE",""))</f>
        <v/>
      </c>
      <c r="K434" s="15">
        <f>IF(OR(H434="",I434=""),"",IF(H434&lt;=I434,"On time","Late"))</f>
        <v/>
      </c>
      <c r="L434" s="16" t="n"/>
      <c r="M434" s="16" t="n"/>
    </row>
    <row r="435">
      <c r="A435" s="15">
        <f>IF(C435="","",PROJ&amp;"-SVR-"&amp;B435&amp;"-"&amp;TEXT(C435,"0000"))</f>
        <v/>
      </c>
      <c r="B435" s="16" t="n"/>
      <c r="C435" s="16" t="n"/>
      <c r="D435" s="17" t="n"/>
      <c r="E435" s="16" t="n"/>
      <c r="F435" s="16" t="n"/>
      <c r="G435" s="16" t="n"/>
      <c r="H435" s="17" t="n"/>
      <c r="I435" s="18">
        <f>IF(D435="","",_xlfn.WORKDAY.INTL(D435,TA_SVR,WEEKEND,HOL))</f>
        <v/>
      </c>
      <c r="J435" s="15">
        <f>IF(OR(I435="",H435&lt;&gt;""),"",IF(DATADATE&gt;I435,"OVERDUE",""))</f>
        <v/>
      </c>
      <c r="K435" s="15">
        <f>IF(OR(H435="",I435=""),"",IF(H435&lt;=I435,"On time","Late"))</f>
        <v/>
      </c>
      <c r="L435" s="16" t="n"/>
      <c r="M435" s="16" t="n"/>
    </row>
    <row r="436">
      <c r="A436" s="15">
        <f>IF(C436="","",PROJ&amp;"-SVR-"&amp;B436&amp;"-"&amp;TEXT(C436,"0000"))</f>
        <v/>
      </c>
      <c r="B436" s="16" t="n"/>
      <c r="C436" s="16" t="n"/>
      <c r="D436" s="17" t="n"/>
      <c r="E436" s="16" t="n"/>
      <c r="F436" s="16" t="n"/>
      <c r="G436" s="16" t="n"/>
      <c r="H436" s="17" t="n"/>
      <c r="I436" s="18">
        <f>IF(D436="","",_xlfn.WORKDAY.INTL(D436,TA_SVR,WEEKEND,HOL))</f>
        <v/>
      </c>
      <c r="J436" s="15">
        <f>IF(OR(I436="",H436&lt;&gt;""),"",IF(DATADATE&gt;I436,"OVERDUE",""))</f>
        <v/>
      </c>
      <c r="K436" s="15">
        <f>IF(OR(H436="",I436=""),"",IF(H436&lt;=I436,"On time","Late"))</f>
        <v/>
      </c>
      <c r="L436" s="16" t="n"/>
      <c r="M436" s="16" t="n"/>
    </row>
    <row r="437">
      <c r="A437" s="15">
        <f>IF(C437="","",PROJ&amp;"-SVR-"&amp;B437&amp;"-"&amp;TEXT(C437,"0000"))</f>
        <v/>
      </c>
      <c r="B437" s="16" t="n"/>
      <c r="C437" s="16" t="n"/>
      <c r="D437" s="17" t="n"/>
      <c r="E437" s="16" t="n"/>
      <c r="F437" s="16" t="n"/>
      <c r="G437" s="16" t="n"/>
      <c r="H437" s="17" t="n"/>
      <c r="I437" s="18">
        <f>IF(D437="","",_xlfn.WORKDAY.INTL(D437,TA_SVR,WEEKEND,HOL))</f>
        <v/>
      </c>
      <c r="J437" s="15">
        <f>IF(OR(I437="",H437&lt;&gt;""),"",IF(DATADATE&gt;I437,"OVERDUE",""))</f>
        <v/>
      </c>
      <c r="K437" s="15">
        <f>IF(OR(H437="",I437=""),"",IF(H437&lt;=I437,"On time","Late"))</f>
        <v/>
      </c>
      <c r="L437" s="16" t="n"/>
      <c r="M437" s="16" t="n"/>
    </row>
    <row r="438">
      <c r="A438" s="15">
        <f>IF(C438="","",PROJ&amp;"-SVR-"&amp;B438&amp;"-"&amp;TEXT(C438,"0000"))</f>
        <v/>
      </c>
      <c r="B438" s="16" t="n"/>
      <c r="C438" s="16" t="n"/>
      <c r="D438" s="17" t="n"/>
      <c r="E438" s="16" t="n"/>
      <c r="F438" s="16" t="n"/>
      <c r="G438" s="16" t="n"/>
      <c r="H438" s="17" t="n"/>
      <c r="I438" s="18">
        <f>IF(D438="","",_xlfn.WORKDAY.INTL(D438,TA_SVR,WEEKEND,HOL))</f>
        <v/>
      </c>
      <c r="J438" s="15">
        <f>IF(OR(I438="",H438&lt;&gt;""),"",IF(DATADATE&gt;I438,"OVERDUE",""))</f>
        <v/>
      </c>
      <c r="K438" s="15">
        <f>IF(OR(H438="",I438=""),"",IF(H438&lt;=I438,"On time","Late"))</f>
        <v/>
      </c>
      <c r="L438" s="16" t="n"/>
      <c r="M438" s="16" t="n"/>
    </row>
    <row r="439">
      <c r="A439" s="15">
        <f>IF(C439="","",PROJ&amp;"-SVR-"&amp;B439&amp;"-"&amp;TEXT(C439,"0000"))</f>
        <v/>
      </c>
      <c r="B439" s="16" t="n"/>
      <c r="C439" s="16" t="n"/>
      <c r="D439" s="17" t="n"/>
      <c r="E439" s="16" t="n"/>
      <c r="F439" s="16" t="n"/>
      <c r="G439" s="16" t="n"/>
      <c r="H439" s="17" t="n"/>
      <c r="I439" s="18">
        <f>IF(D439="","",_xlfn.WORKDAY.INTL(D439,TA_SVR,WEEKEND,HOL))</f>
        <v/>
      </c>
      <c r="J439" s="15">
        <f>IF(OR(I439="",H439&lt;&gt;""),"",IF(DATADATE&gt;I439,"OVERDUE",""))</f>
        <v/>
      </c>
      <c r="K439" s="15">
        <f>IF(OR(H439="",I439=""),"",IF(H439&lt;=I439,"On time","Late"))</f>
        <v/>
      </c>
      <c r="L439" s="16" t="n"/>
      <c r="M439" s="16" t="n"/>
    </row>
    <row r="440">
      <c r="A440" s="15">
        <f>IF(C440="","",PROJ&amp;"-SVR-"&amp;B440&amp;"-"&amp;TEXT(C440,"0000"))</f>
        <v/>
      </c>
      <c r="B440" s="16" t="n"/>
      <c r="C440" s="16" t="n"/>
      <c r="D440" s="17" t="n"/>
      <c r="E440" s="16" t="n"/>
      <c r="F440" s="16" t="n"/>
      <c r="G440" s="16" t="n"/>
      <c r="H440" s="17" t="n"/>
      <c r="I440" s="18">
        <f>IF(D440="","",_xlfn.WORKDAY.INTL(D440,TA_SVR,WEEKEND,HOL))</f>
        <v/>
      </c>
      <c r="J440" s="15">
        <f>IF(OR(I440="",H440&lt;&gt;""),"",IF(DATADATE&gt;I440,"OVERDUE",""))</f>
        <v/>
      </c>
      <c r="K440" s="15">
        <f>IF(OR(H440="",I440=""),"",IF(H440&lt;=I440,"On time","Late"))</f>
        <v/>
      </c>
      <c r="L440" s="16" t="n"/>
      <c r="M440" s="16" t="n"/>
    </row>
    <row r="441">
      <c r="A441" s="15">
        <f>IF(C441="","",PROJ&amp;"-SVR-"&amp;B441&amp;"-"&amp;TEXT(C441,"0000"))</f>
        <v/>
      </c>
      <c r="B441" s="16" t="n"/>
      <c r="C441" s="16" t="n"/>
      <c r="D441" s="17" t="n"/>
      <c r="E441" s="16" t="n"/>
      <c r="F441" s="16" t="n"/>
      <c r="G441" s="16" t="n"/>
      <c r="H441" s="17" t="n"/>
      <c r="I441" s="18">
        <f>IF(D441="","",_xlfn.WORKDAY.INTL(D441,TA_SVR,WEEKEND,HOL))</f>
        <v/>
      </c>
      <c r="J441" s="15">
        <f>IF(OR(I441="",H441&lt;&gt;""),"",IF(DATADATE&gt;I441,"OVERDUE",""))</f>
        <v/>
      </c>
      <c r="K441" s="15">
        <f>IF(OR(H441="",I441=""),"",IF(H441&lt;=I441,"On time","Late"))</f>
        <v/>
      </c>
      <c r="L441" s="16" t="n"/>
      <c r="M441" s="16" t="n"/>
    </row>
    <row r="442">
      <c r="A442" s="15">
        <f>IF(C442="","",PROJ&amp;"-SVR-"&amp;B442&amp;"-"&amp;TEXT(C442,"0000"))</f>
        <v/>
      </c>
      <c r="B442" s="16" t="n"/>
      <c r="C442" s="16" t="n"/>
      <c r="D442" s="17" t="n"/>
      <c r="E442" s="16" t="n"/>
      <c r="F442" s="16" t="n"/>
      <c r="G442" s="16" t="n"/>
      <c r="H442" s="17" t="n"/>
      <c r="I442" s="18">
        <f>IF(D442="","",_xlfn.WORKDAY.INTL(D442,TA_SVR,WEEKEND,HOL))</f>
        <v/>
      </c>
      <c r="J442" s="15">
        <f>IF(OR(I442="",H442&lt;&gt;""),"",IF(DATADATE&gt;I442,"OVERDUE",""))</f>
        <v/>
      </c>
      <c r="K442" s="15">
        <f>IF(OR(H442="",I442=""),"",IF(H442&lt;=I442,"On time","Late"))</f>
        <v/>
      </c>
      <c r="L442" s="16" t="n"/>
      <c r="M442" s="16" t="n"/>
    </row>
    <row r="443">
      <c r="A443" s="15">
        <f>IF(C443="","",PROJ&amp;"-SVR-"&amp;B443&amp;"-"&amp;TEXT(C443,"0000"))</f>
        <v/>
      </c>
      <c r="B443" s="16" t="n"/>
      <c r="C443" s="16" t="n"/>
      <c r="D443" s="17" t="n"/>
      <c r="E443" s="16" t="n"/>
      <c r="F443" s="16" t="n"/>
      <c r="G443" s="16" t="n"/>
      <c r="H443" s="17" t="n"/>
      <c r="I443" s="18">
        <f>IF(D443="","",_xlfn.WORKDAY.INTL(D443,TA_SVR,WEEKEND,HOL))</f>
        <v/>
      </c>
      <c r="J443" s="15">
        <f>IF(OR(I443="",H443&lt;&gt;""),"",IF(DATADATE&gt;I443,"OVERDUE",""))</f>
        <v/>
      </c>
      <c r="K443" s="15">
        <f>IF(OR(H443="",I443=""),"",IF(H443&lt;=I443,"On time","Late"))</f>
        <v/>
      </c>
      <c r="L443" s="16" t="n"/>
      <c r="M443" s="16" t="n"/>
    </row>
    <row r="444">
      <c r="A444" s="15">
        <f>IF(C444="","",PROJ&amp;"-SVR-"&amp;B444&amp;"-"&amp;TEXT(C444,"0000"))</f>
        <v/>
      </c>
      <c r="B444" s="16" t="n"/>
      <c r="C444" s="16" t="n"/>
      <c r="D444" s="17" t="n"/>
      <c r="E444" s="16" t="n"/>
      <c r="F444" s="16" t="n"/>
      <c r="G444" s="16" t="n"/>
      <c r="H444" s="17" t="n"/>
      <c r="I444" s="18">
        <f>IF(D444="","",_xlfn.WORKDAY.INTL(D444,TA_SVR,WEEKEND,HOL))</f>
        <v/>
      </c>
      <c r="J444" s="15">
        <f>IF(OR(I444="",H444&lt;&gt;""),"",IF(DATADATE&gt;I444,"OVERDUE",""))</f>
        <v/>
      </c>
      <c r="K444" s="15">
        <f>IF(OR(H444="",I444=""),"",IF(H444&lt;=I444,"On time","Late"))</f>
        <v/>
      </c>
      <c r="L444" s="16" t="n"/>
      <c r="M444" s="16" t="n"/>
    </row>
    <row r="445">
      <c r="A445" s="15">
        <f>IF(C445="","",PROJ&amp;"-SVR-"&amp;B445&amp;"-"&amp;TEXT(C445,"0000"))</f>
        <v/>
      </c>
      <c r="B445" s="16" t="n"/>
      <c r="C445" s="16" t="n"/>
      <c r="D445" s="17" t="n"/>
      <c r="E445" s="16" t="n"/>
      <c r="F445" s="16" t="n"/>
      <c r="G445" s="16" t="n"/>
      <c r="H445" s="17" t="n"/>
      <c r="I445" s="18">
        <f>IF(D445="","",_xlfn.WORKDAY.INTL(D445,TA_SVR,WEEKEND,HOL))</f>
        <v/>
      </c>
      <c r="J445" s="15">
        <f>IF(OR(I445="",H445&lt;&gt;""),"",IF(DATADATE&gt;I445,"OVERDUE",""))</f>
        <v/>
      </c>
      <c r="K445" s="15">
        <f>IF(OR(H445="",I445=""),"",IF(H445&lt;=I445,"On time","Late"))</f>
        <v/>
      </c>
      <c r="L445" s="16" t="n"/>
      <c r="M445" s="16" t="n"/>
    </row>
    <row r="446">
      <c r="A446" s="15">
        <f>IF(C446="","",PROJ&amp;"-SVR-"&amp;B446&amp;"-"&amp;TEXT(C446,"0000"))</f>
        <v/>
      </c>
      <c r="B446" s="16" t="n"/>
      <c r="C446" s="16" t="n"/>
      <c r="D446" s="17" t="n"/>
      <c r="E446" s="16" t="n"/>
      <c r="F446" s="16" t="n"/>
      <c r="G446" s="16" t="n"/>
      <c r="H446" s="17" t="n"/>
      <c r="I446" s="18">
        <f>IF(D446="","",_xlfn.WORKDAY.INTL(D446,TA_SVR,WEEKEND,HOL))</f>
        <v/>
      </c>
      <c r="J446" s="15">
        <f>IF(OR(I446="",H446&lt;&gt;""),"",IF(DATADATE&gt;I446,"OVERDUE",""))</f>
        <v/>
      </c>
      <c r="K446" s="15">
        <f>IF(OR(H446="",I446=""),"",IF(H446&lt;=I446,"On time","Late"))</f>
        <v/>
      </c>
      <c r="L446" s="16" t="n"/>
      <c r="M446" s="16" t="n"/>
    </row>
    <row r="447">
      <c r="A447" s="15">
        <f>IF(C447="","",PROJ&amp;"-SVR-"&amp;B447&amp;"-"&amp;TEXT(C447,"0000"))</f>
        <v/>
      </c>
      <c r="B447" s="16" t="n"/>
      <c r="C447" s="16" t="n"/>
      <c r="D447" s="17" t="n"/>
      <c r="E447" s="16" t="n"/>
      <c r="F447" s="16" t="n"/>
      <c r="G447" s="16" t="n"/>
      <c r="H447" s="17" t="n"/>
      <c r="I447" s="18">
        <f>IF(D447="","",_xlfn.WORKDAY.INTL(D447,TA_SVR,WEEKEND,HOL))</f>
        <v/>
      </c>
      <c r="J447" s="15">
        <f>IF(OR(I447="",H447&lt;&gt;""),"",IF(DATADATE&gt;I447,"OVERDUE",""))</f>
        <v/>
      </c>
      <c r="K447" s="15">
        <f>IF(OR(H447="",I447=""),"",IF(H447&lt;=I447,"On time","Late"))</f>
        <v/>
      </c>
      <c r="L447" s="16" t="n"/>
      <c r="M447" s="16" t="n"/>
    </row>
    <row r="448">
      <c r="A448" s="15">
        <f>IF(C448="","",PROJ&amp;"-SVR-"&amp;B448&amp;"-"&amp;TEXT(C448,"0000"))</f>
        <v/>
      </c>
      <c r="B448" s="16" t="n"/>
      <c r="C448" s="16" t="n"/>
      <c r="D448" s="17" t="n"/>
      <c r="E448" s="16" t="n"/>
      <c r="F448" s="16" t="n"/>
      <c r="G448" s="16" t="n"/>
      <c r="H448" s="17" t="n"/>
      <c r="I448" s="18">
        <f>IF(D448="","",_xlfn.WORKDAY.INTL(D448,TA_SVR,WEEKEND,HOL))</f>
        <v/>
      </c>
      <c r="J448" s="15">
        <f>IF(OR(I448="",H448&lt;&gt;""),"",IF(DATADATE&gt;I448,"OVERDUE",""))</f>
        <v/>
      </c>
      <c r="K448" s="15">
        <f>IF(OR(H448="",I448=""),"",IF(H448&lt;=I448,"On time","Late"))</f>
        <v/>
      </c>
      <c r="L448" s="16" t="n"/>
      <c r="M448" s="16" t="n"/>
    </row>
    <row r="449">
      <c r="A449" s="15">
        <f>IF(C449="","",PROJ&amp;"-SVR-"&amp;B449&amp;"-"&amp;TEXT(C449,"0000"))</f>
        <v/>
      </c>
      <c r="B449" s="16" t="n"/>
      <c r="C449" s="16" t="n"/>
      <c r="D449" s="17" t="n"/>
      <c r="E449" s="16" t="n"/>
      <c r="F449" s="16" t="n"/>
      <c r="G449" s="16" t="n"/>
      <c r="H449" s="17" t="n"/>
      <c r="I449" s="18">
        <f>IF(D449="","",_xlfn.WORKDAY.INTL(D449,TA_SVR,WEEKEND,HOL))</f>
        <v/>
      </c>
      <c r="J449" s="15">
        <f>IF(OR(I449="",H449&lt;&gt;""),"",IF(DATADATE&gt;I449,"OVERDUE",""))</f>
        <v/>
      </c>
      <c r="K449" s="15">
        <f>IF(OR(H449="",I449=""),"",IF(H449&lt;=I449,"On time","Late"))</f>
        <v/>
      </c>
      <c r="L449" s="16" t="n"/>
      <c r="M449" s="16" t="n"/>
    </row>
    <row r="450">
      <c r="A450" s="15">
        <f>IF(C450="","",PROJ&amp;"-SVR-"&amp;B450&amp;"-"&amp;TEXT(C450,"0000"))</f>
        <v/>
      </c>
      <c r="B450" s="16" t="n"/>
      <c r="C450" s="16" t="n"/>
      <c r="D450" s="17" t="n"/>
      <c r="E450" s="16" t="n"/>
      <c r="F450" s="16" t="n"/>
      <c r="G450" s="16" t="n"/>
      <c r="H450" s="17" t="n"/>
      <c r="I450" s="18">
        <f>IF(D450="","",_xlfn.WORKDAY.INTL(D450,TA_SVR,WEEKEND,HOL))</f>
        <v/>
      </c>
      <c r="J450" s="15">
        <f>IF(OR(I450="",H450&lt;&gt;""),"",IF(DATADATE&gt;I450,"OVERDUE",""))</f>
        <v/>
      </c>
      <c r="K450" s="15">
        <f>IF(OR(H450="",I450=""),"",IF(H450&lt;=I450,"On time","Late"))</f>
        <v/>
      </c>
      <c r="L450" s="16" t="n"/>
      <c r="M450" s="16" t="n"/>
    </row>
    <row r="451">
      <c r="A451" s="15">
        <f>IF(C451="","",PROJ&amp;"-SVR-"&amp;B451&amp;"-"&amp;TEXT(C451,"0000"))</f>
        <v/>
      </c>
      <c r="B451" s="16" t="n"/>
      <c r="C451" s="16" t="n"/>
      <c r="D451" s="17" t="n"/>
      <c r="E451" s="16" t="n"/>
      <c r="F451" s="16" t="n"/>
      <c r="G451" s="16" t="n"/>
      <c r="H451" s="17" t="n"/>
      <c r="I451" s="18">
        <f>IF(D451="","",_xlfn.WORKDAY.INTL(D451,TA_SVR,WEEKEND,HOL))</f>
        <v/>
      </c>
      <c r="J451" s="15">
        <f>IF(OR(I451="",H451&lt;&gt;""),"",IF(DATADATE&gt;I451,"OVERDUE",""))</f>
        <v/>
      </c>
      <c r="K451" s="15">
        <f>IF(OR(H451="",I451=""),"",IF(H451&lt;=I451,"On time","Late"))</f>
        <v/>
      </c>
      <c r="L451" s="16" t="n"/>
      <c r="M451" s="16" t="n"/>
    </row>
    <row r="452">
      <c r="A452" s="15">
        <f>IF(C452="","",PROJ&amp;"-SVR-"&amp;B452&amp;"-"&amp;TEXT(C452,"0000"))</f>
        <v/>
      </c>
      <c r="B452" s="16" t="n"/>
      <c r="C452" s="16" t="n"/>
      <c r="D452" s="17" t="n"/>
      <c r="E452" s="16" t="n"/>
      <c r="F452" s="16" t="n"/>
      <c r="G452" s="16" t="n"/>
      <c r="H452" s="17" t="n"/>
      <c r="I452" s="18">
        <f>IF(D452="","",_xlfn.WORKDAY.INTL(D452,TA_SVR,WEEKEND,HOL))</f>
        <v/>
      </c>
      <c r="J452" s="15">
        <f>IF(OR(I452="",H452&lt;&gt;""),"",IF(DATADATE&gt;I452,"OVERDUE",""))</f>
        <v/>
      </c>
      <c r="K452" s="15">
        <f>IF(OR(H452="",I452=""),"",IF(H452&lt;=I452,"On time","Late"))</f>
        <v/>
      </c>
      <c r="L452" s="16" t="n"/>
      <c r="M452" s="16" t="n"/>
    </row>
    <row r="453">
      <c r="A453" s="15">
        <f>IF(C453="","",PROJ&amp;"-SVR-"&amp;B453&amp;"-"&amp;TEXT(C453,"0000"))</f>
        <v/>
      </c>
      <c r="B453" s="16" t="n"/>
      <c r="C453" s="16" t="n"/>
      <c r="D453" s="17" t="n"/>
      <c r="E453" s="16" t="n"/>
      <c r="F453" s="16" t="n"/>
      <c r="G453" s="16" t="n"/>
      <c r="H453" s="17" t="n"/>
      <c r="I453" s="18">
        <f>IF(D453="","",_xlfn.WORKDAY.INTL(D453,TA_SVR,WEEKEND,HOL))</f>
        <v/>
      </c>
      <c r="J453" s="15">
        <f>IF(OR(I453="",H453&lt;&gt;""),"",IF(DATADATE&gt;I453,"OVERDUE",""))</f>
        <v/>
      </c>
      <c r="K453" s="15">
        <f>IF(OR(H453="",I453=""),"",IF(H453&lt;=I453,"On time","Late"))</f>
        <v/>
      </c>
      <c r="L453" s="16" t="n"/>
      <c r="M453" s="16" t="n"/>
    </row>
    <row r="454">
      <c r="A454" s="15">
        <f>IF(C454="","",PROJ&amp;"-SVR-"&amp;B454&amp;"-"&amp;TEXT(C454,"0000"))</f>
        <v/>
      </c>
      <c r="B454" s="16" t="n"/>
      <c r="C454" s="16" t="n"/>
      <c r="D454" s="17" t="n"/>
      <c r="E454" s="16" t="n"/>
      <c r="F454" s="16" t="n"/>
      <c r="G454" s="16" t="n"/>
      <c r="H454" s="17" t="n"/>
      <c r="I454" s="18">
        <f>IF(D454="","",_xlfn.WORKDAY.INTL(D454,TA_SVR,WEEKEND,HOL))</f>
        <v/>
      </c>
      <c r="J454" s="15">
        <f>IF(OR(I454="",H454&lt;&gt;""),"",IF(DATADATE&gt;I454,"OVERDUE",""))</f>
        <v/>
      </c>
      <c r="K454" s="15">
        <f>IF(OR(H454="",I454=""),"",IF(H454&lt;=I454,"On time","Late"))</f>
        <v/>
      </c>
      <c r="L454" s="16" t="n"/>
      <c r="M454" s="16" t="n"/>
    </row>
    <row r="455">
      <c r="A455" s="15">
        <f>IF(C455="","",PROJ&amp;"-SVR-"&amp;B455&amp;"-"&amp;TEXT(C455,"0000"))</f>
        <v/>
      </c>
      <c r="B455" s="16" t="n"/>
      <c r="C455" s="16" t="n"/>
      <c r="D455" s="17" t="n"/>
      <c r="E455" s="16" t="n"/>
      <c r="F455" s="16" t="n"/>
      <c r="G455" s="16" t="n"/>
      <c r="H455" s="17" t="n"/>
      <c r="I455" s="18">
        <f>IF(D455="","",_xlfn.WORKDAY.INTL(D455,TA_SVR,WEEKEND,HOL))</f>
        <v/>
      </c>
      <c r="J455" s="15">
        <f>IF(OR(I455="",H455&lt;&gt;""),"",IF(DATADATE&gt;I455,"OVERDUE",""))</f>
        <v/>
      </c>
      <c r="K455" s="15">
        <f>IF(OR(H455="",I455=""),"",IF(H455&lt;=I455,"On time","Late"))</f>
        <v/>
      </c>
      <c r="L455" s="16" t="n"/>
      <c r="M455" s="16" t="n"/>
    </row>
    <row r="456">
      <c r="A456" s="15">
        <f>IF(C456="","",PROJ&amp;"-SVR-"&amp;B456&amp;"-"&amp;TEXT(C456,"0000"))</f>
        <v/>
      </c>
      <c r="B456" s="16" t="n"/>
      <c r="C456" s="16" t="n"/>
      <c r="D456" s="17" t="n"/>
      <c r="E456" s="16" t="n"/>
      <c r="F456" s="16" t="n"/>
      <c r="G456" s="16" t="n"/>
      <c r="H456" s="17" t="n"/>
      <c r="I456" s="18">
        <f>IF(D456="","",_xlfn.WORKDAY.INTL(D456,TA_SVR,WEEKEND,HOL))</f>
        <v/>
      </c>
      <c r="J456" s="15">
        <f>IF(OR(I456="",H456&lt;&gt;""),"",IF(DATADATE&gt;I456,"OVERDUE",""))</f>
        <v/>
      </c>
      <c r="K456" s="15">
        <f>IF(OR(H456="",I456=""),"",IF(H456&lt;=I456,"On time","Late"))</f>
        <v/>
      </c>
      <c r="L456" s="16" t="n"/>
      <c r="M456" s="16" t="n"/>
    </row>
    <row r="457">
      <c r="A457" s="15">
        <f>IF(C457="","",PROJ&amp;"-SVR-"&amp;B457&amp;"-"&amp;TEXT(C457,"0000"))</f>
        <v/>
      </c>
      <c r="B457" s="16" t="n"/>
      <c r="C457" s="16" t="n"/>
      <c r="D457" s="17" t="n"/>
      <c r="E457" s="16" t="n"/>
      <c r="F457" s="16" t="n"/>
      <c r="G457" s="16" t="n"/>
      <c r="H457" s="17" t="n"/>
      <c r="I457" s="18">
        <f>IF(D457="","",_xlfn.WORKDAY.INTL(D457,TA_SVR,WEEKEND,HOL))</f>
        <v/>
      </c>
      <c r="J457" s="15">
        <f>IF(OR(I457="",H457&lt;&gt;""),"",IF(DATADATE&gt;I457,"OVERDUE",""))</f>
        <v/>
      </c>
      <c r="K457" s="15">
        <f>IF(OR(H457="",I457=""),"",IF(H457&lt;=I457,"On time","Late"))</f>
        <v/>
      </c>
      <c r="L457" s="16" t="n"/>
      <c r="M457" s="16" t="n"/>
    </row>
    <row r="458">
      <c r="A458" s="15">
        <f>IF(C458="","",PROJ&amp;"-SVR-"&amp;B458&amp;"-"&amp;TEXT(C458,"0000"))</f>
        <v/>
      </c>
      <c r="B458" s="16" t="n"/>
      <c r="C458" s="16" t="n"/>
      <c r="D458" s="17" t="n"/>
      <c r="E458" s="16" t="n"/>
      <c r="F458" s="16" t="n"/>
      <c r="G458" s="16" t="n"/>
      <c r="H458" s="17" t="n"/>
      <c r="I458" s="18">
        <f>IF(D458="","",_xlfn.WORKDAY.INTL(D458,TA_SVR,WEEKEND,HOL))</f>
        <v/>
      </c>
      <c r="J458" s="15">
        <f>IF(OR(I458="",H458&lt;&gt;""),"",IF(DATADATE&gt;I458,"OVERDUE",""))</f>
        <v/>
      </c>
      <c r="K458" s="15">
        <f>IF(OR(H458="",I458=""),"",IF(H458&lt;=I458,"On time","Late"))</f>
        <v/>
      </c>
      <c r="L458" s="16" t="n"/>
      <c r="M458" s="16" t="n"/>
    </row>
    <row r="459">
      <c r="A459" s="15">
        <f>IF(C459="","",PROJ&amp;"-SVR-"&amp;B459&amp;"-"&amp;TEXT(C459,"0000"))</f>
        <v/>
      </c>
      <c r="B459" s="16" t="n"/>
      <c r="C459" s="16" t="n"/>
      <c r="D459" s="17" t="n"/>
      <c r="E459" s="16" t="n"/>
      <c r="F459" s="16" t="n"/>
      <c r="G459" s="16" t="n"/>
      <c r="H459" s="17" t="n"/>
      <c r="I459" s="18">
        <f>IF(D459="","",_xlfn.WORKDAY.INTL(D459,TA_SVR,WEEKEND,HOL))</f>
        <v/>
      </c>
      <c r="J459" s="15">
        <f>IF(OR(I459="",H459&lt;&gt;""),"",IF(DATADATE&gt;I459,"OVERDUE",""))</f>
        <v/>
      </c>
      <c r="K459" s="15">
        <f>IF(OR(H459="",I459=""),"",IF(H459&lt;=I459,"On time","Late"))</f>
        <v/>
      </c>
      <c r="L459" s="16" t="n"/>
      <c r="M459" s="16" t="n"/>
    </row>
    <row r="460">
      <c r="A460" s="15">
        <f>IF(C460="","",PROJ&amp;"-SVR-"&amp;B460&amp;"-"&amp;TEXT(C460,"0000"))</f>
        <v/>
      </c>
      <c r="B460" s="16" t="n"/>
      <c r="C460" s="16" t="n"/>
      <c r="D460" s="17" t="n"/>
      <c r="E460" s="16" t="n"/>
      <c r="F460" s="16" t="n"/>
      <c r="G460" s="16" t="n"/>
      <c r="H460" s="17" t="n"/>
      <c r="I460" s="18">
        <f>IF(D460="","",_xlfn.WORKDAY.INTL(D460,TA_SVR,WEEKEND,HOL))</f>
        <v/>
      </c>
      <c r="J460" s="15">
        <f>IF(OR(I460="",H460&lt;&gt;""),"",IF(DATADATE&gt;I460,"OVERDUE",""))</f>
        <v/>
      </c>
      <c r="K460" s="15">
        <f>IF(OR(H460="",I460=""),"",IF(H460&lt;=I460,"On time","Late"))</f>
        <v/>
      </c>
      <c r="L460" s="16" t="n"/>
      <c r="M460" s="16" t="n"/>
    </row>
    <row r="461">
      <c r="A461" s="15">
        <f>IF(C461="","",PROJ&amp;"-SVR-"&amp;B461&amp;"-"&amp;TEXT(C461,"0000"))</f>
        <v/>
      </c>
      <c r="B461" s="16" t="n"/>
      <c r="C461" s="16" t="n"/>
      <c r="D461" s="17" t="n"/>
      <c r="E461" s="16" t="n"/>
      <c r="F461" s="16" t="n"/>
      <c r="G461" s="16" t="n"/>
      <c r="H461" s="17" t="n"/>
      <c r="I461" s="18">
        <f>IF(D461="","",_xlfn.WORKDAY.INTL(D461,TA_SVR,WEEKEND,HOL))</f>
        <v/>
      </c>
      <c r="J461" s="15">
        <f>IF(OR(I461="",H461&lt;&gt;""),"",IF(DATADATE&gt;I461,"OVERDUE",""))</f>
        <v/>
      </c>
      <c r="K461" s="15">
        <f>IF(OR(H461="",I461=""),"",IF(H461&lt;=I461,"On time","Late"))</f>
        <v/>
      </c>
      <c r="L461" s="16" t="n"/>
      <c r="M461" s="16" t="n"/>
    </row>
    <row r="462">
      <c r="A462" s="15">
        <f>IF(C462="","",PROJ&amp;"-SVR-"&amp;B462&amp;"-"&amp;TEXT(C462,"0000"))</f>
        <v/>
      </c>
      <c r="B462" s="16" t="n"/>
      <c r="C462" s="16" t="n"/>
      <c r="D462" s="17" t="n"/>
      <c r="E462" s="16" t="n"/>
      <c r="F462" s="16" t="n"/>
      <c r="G462" s="16" t="n"/>
      <c r="H462" s="17" t="n"/>
      <c r="I462" s="18">
        <f>IF(D462="","",_xlfn.WORKDAY.INTL(D462,TA_SVR,WEEKEND,HOL))</f>
        <v/>
      </c>
      <c r="J462" s="15">
        <f>IF(OR(I462="",H462&lt;&gt;""),"",IF(DATADATE&gt;I462,"OVERDUE",""))</f>
        <v/>
      </c>
      <c r="K462" s="15">
        <f>IF(OR(H462="",I462=""),"",IF(H462&lt;=I462,"On time","Late"))</f>
        <v/>
      </c>
      <c r="L462" s="16" t="n"/>
      <c r="M462" s="16" t="n"/>
    </row>
    <row r="463">
      <c r="A463" s="15">
        <f>IF(C463="","",PROJ&amp;"-SVR-"&amp;B463&amp;"-"&amp;TEXT(C463,"0000"))</f>
        <v/>
      </c>
      <c r="B463" s="16" t="n"/>
      <c r="C463" s="16" t="n"/>
      <c r="D463" s="17" t="n"/>
      <c r="E463" s="16" t="n"/>
      <c r="F463" s="16" t="n"/>
      <c r="G463" s="16" t="n"/>
      <c r="H463" s="17" t="n"/>
      <c r="I463" s="18">
        <f>IF(D463="","",_xlfn.WORKDAY.INTL(D463,TA_SVR,WEEKEND,HOL))</f>
        <v/>
      </c>
      <c r="J463" s="15">
        <f>IF(OR(I463="",H463&lt;&gt;""),"",IF(DATADATE&gt;I463,"OVERDUE",""))</f>
        <v/>
      </c>
      <c r="K463" s="15">
        <f>IF(OR(H463="",I463=""),"",IF(H463&lt;=I463,"On time","Late"))</f>
        <v/>
      </c>
      <c r="L463" s="16" t="n"/>
      <c r="M463" s="16" t="n"/>
    </row>
    <row r="464">
      <c r="A464" s="15">
        <f>IF(C464="","",PROJ&amp;"-SVR-"&amp;B464&amp;"-"&amp;TEXT(C464,"0000"))</f>
        <v/>
      </c>
      <c r="B464" s="16" t="n"/>
      <c r="C464" s="16" t="n"/>
      <c r="D464" s="17" t="n"/>
      <c r="E464" s="16" t="n"/>
      <c r="F464" s="16" t="n"/>
      <c r="G464" s="16" t="n"/>
      <c r="H464" s="17" t="n"/>
      <c r="I464" s="18">
        <f>IF(D464="","",_xlfn.WORKDAY.INTL(D464,TA_SVR,WEEKEND,HOL))</f>
        <v/>
      </c>
      <c r="J464" s="15">
        <f>IF(OR(I464="",H464&lt;&gt;""),"",IF(DATADATE&gt;I464,"OVERDUE",""))</f>
        <v/>
      </c>
      <c r="K464" s="15">
        <f>IF(OR(H464="",I464=""),"",IF(H464&lt;=I464,"On time","Late"))</f>
        <v/>
      </c>
      <c r="L464" s="16" t="n"/>
      <c r="M464" s="16" t="n"/>
    </row>
    <row r="465">
      <c r="A465" s="15">
        <f>IF(C465="","",PROJ&amp;"-SVR-"&amp;B465&amp;"-"&amp;TEXT(C465,"0000"))</f>
        <v/>
      </c>
      <c r="B465" s="16" t="n"/>
      <c r="C465" s="16" t="n"/>
      <c r="D465" s="17" t="n"/>
      <c r="E465" s="16" t="n"/>
      <c r="F465" s="16" t="n"/>
      <c r="G465" s="16" t="n"/>
      <c r="H465" s="17" t="n"/>
      <c r="I465" s="18">
        <f>IF(D465="","",_xlfn.WORKDAY.INTL(D465,TA_SVR,WEEKEND,HOL))</f>
        <v/>
      </c>
      <c r="J465" s="15">
        <f>IF(OR(I465="",H465&lt;&gt;""),"",IF(DATADATE&gt;I465,"OVERDUE",""))</f>
        <v/>
      </c>
      <c r="K465" s="15">
        <f>IF(OR(H465="",I465=""),"",IF(H465&lt;=I465,"On time","Late"))</f>
        <v/>
      </c>
      <c r="L465" s="16" t="n"/>
      <c r="M465" s="16" t="n"/>
    </row>
    <row r="466">
      <c r="A466" s="15">
        <f>IF(C466="","",PROJ&amp;"-SVR-"&amp;B466&amp;"-"&amp;TEXT(C466,"0000"))</f>
        <v/>
      </c>
      <c r="B466" s="16" t="n"/>
      <c r="C466" s="16" t="n"/>
      <c r="D466" s="17" t="n"/>
      <c r="E466" s="16" t="n"/>
      <c r="F466" s="16" t="n"/>
      <c r="G466" s="16" t="n"/>
      <c r="H466" s="17" t="n"/>
      <c r="I466" s="18">
        <f>IF(D466="","",_xlfn.WORKDAY.INTL(D466,TA_SVR,WEEKEND,HOL))</f>
        <v/>
      </c>
      <c r="J466" s="15">
        <f>IF(OR(I466="",H466&lt;&gt;""),"",IF(DATADATE&gt;I466,"OVERDUE",""))</f>
        <v/>
      </c>
      <c r="K466" s="15">
        <f>IF(OR(H466="",I466=""),"",IF(H466&lt;=I466,"On time","Late"))</f>
        <v/>
      </c>
      <c r="L466" s="16" t="n"/>
      <c r="M466" s="16" t="n"/>
    </row>
    <row r="467">
      <c r="A467" s="15">
        <f>IF(C467="","",PROJ&amp;"-SVR-"&amp;B467&amp;"-"&amp;TEXT(C467,"0000"))</f>
        <v/>
      </c>
      <c r="B467" s="16" t="n"/>
      <c r="C467" s="16" t="n"/>
      <c r="D467" s="17" t="n"/>
      <c r="E467" s="16" t="n"/>
      <c r="F467" s="16" t="n"/>
      <c r="G467" s="16" t="n"/>
      <c r="H467" s="17" t="n"/>
      <c r="I467" s="18">
        <f>IF(D467="","",_xlfn.WORKDAY.INTL(D467,TA_SVR,WEEKEND,HOL))</f>
        <v/>
      </c>
      <c r="J467" s="15">
        <f>IF(OR(I467="",H467&lt;&gt;""),"",IF(DATADATE&gt;I467,"OVERDUE",""))</f>
        <v/>
      </c>
      <c r="K467" s="15">
        <f>IF(OR(H467="",I467=""),"",IF(H467&lt;=I467,"On time","Late"))</f>
        <v/>
      </c>
      <c r="L467" s="16" t="n"/>
      <c r="M467" s="16" t="n"/>
    </row>
    <row r="468">
      <c r="A468" s="15">
        <f>IF(C468="","",PROJ&amp;"-SVR-"&amp;B468&amp;"-"&amp;TEXT(C468,"0000"))</f>
        <v/>
      </c>
      <c r="B468" s="16" t="n"/>
      <c r="C468" s="16" t="n"/>
      <c r="D468" s="17" t="n"/>
      <c r="E468" s="16" t="n"/>
      <c r="F468" s="16" t="n"/>
      <c r="G468" s="16" t="n"/>
      <c r="H468" s="17" t="n"/>
      <c r="I468" s="18">
        <f>IF(D468="","",_xlfn.WORKDAY.INTL(D468,TA_SVR,WEEKEND,HOL))</f>
        <v/>
      </c>
      <c r="J468" s="15">
        <f>IF(OR(I468="",H468&lt;&gt;""),"",IF(DATADATE&gt;I468,"OVERDUE",""))</f>
        <v/>
      </c>
      <c r="K468" s="15">
        <f>IF(OR(H468="",I468=""),"",IF(H468&lt;=I468,"On time","Late"))</f>
        <v/>
      </c>
      <c r="L468" s="16" t="n"/>
      <c r="M468" s="16" t="n"/>
    </row>
    <row r="469">
      <c r="A469" s="15">
        <f>IF(C469="","",PROJ&amp;"-SVR-"&amp;B469&amp;"-"&amp;TEXT(C469,"0000"))</f>
        <v/>
      </c>
      <c r="B469" s="16" t="n"/>
      <c r="C469" s="16" t="n"/>
      <c r="D469" s="17" t="n"/>
      <c r="E469" s="16" t="n"/>
      <c r="F469" s="16" t="n"/>
      <c r="G469" s="16" t="n"/>
      <c r="H469" s="17" t="n"/>
      <c r="I469" s="18">
        <f>IF(D469="","",_xlfn.WORKDAY.INTL(D469,TA_SVR,WEEKEND,HOL))</f>
        <v/>
      </c>
      <c r="J469" s="15">
        <f>IF(OR(I469="",H469&lt;&gt;""),"",IF(DATADATE&gt;I469,"OVERDUE",""))</f>
        <v/>
      </c>
      <c r="K469" s="15">
        <f>IF(OR(H469="",I469=""),"",IF(H469&lt;=I469,"On time","Late"))</f>
        <v/>
      </c>
      <c r="L469" s="16" t="n"/>
      <c r="M469" s="16" t="n"/>
    </row>
    <row r="470">
      <c r="A470" s="15">
        <f>IF(C470="","",PROJ&amp;"-SVR-"&amp;B470&amp;"-"&amp;TEXT(C470,"0000"))</f>
        <v/>
      </c>
      <c r="B470" s="16" t="n"/>
      <c r="C470" s="16" t="n"/>
      <c r="D470" s="17" t="n"/>
      <c r="E470" s="16" t="n"/>
      <c r="F470" s="16" t="n"/>
      <c r="G470" s="16" t="n"/>
      <c r="H470" s="17" t="n"/>
      <c r="I470" s="18">
        <f>IF(D470="","",_xlfn.WORKDAY.INTL(D470,TA_SVR,WEEKEND,HOL))</f>
        <v/>
      </c>
      <c r="J470" s="15">
        <f>IF(OR(I470="",H470&lt;&gt;""),"",IF(DATADATE&gt;I470,"OVERDUE",""))</f>
        <v/>
      </c>
      <c r="K470" s="15">
        <f>IF(OR(H470="",I470=""),"",IF(H470&lt;=I470,"On time","Late"))</f>
        <v/>
      </c>
      <c r="L470" s="16" t="n"/>
      <c r="M470" s="16" t="n"/>
    </row>
    <row r="471">
      <c r="A471" s="15">
        <f>IF(C471="","",PROJ&amp;"-SVR-"&amp;B471&amp;"-"&amp;TEXT(C471,"0000"))</f>
        <v/>
      </c>
      <c r="B471" s="16" t="n"/>
      <c r="C471" s="16" t="n"/>
      <c r="D471" s="17" t="n"/>
      <c r="E471" s="16" t="n"/>
      <c r="F471" s="16" t="n"/>
      <c r="G471" s="16" t="n"/>
      <c r="H471" s="17" t="n"/>
      <c r="I471" s="18">
        <f>IF(D471="","",_xlfn.WORKDAY.INTL(D471,TA_SVR,WEEKEND,HOL))</f>
        <v/>
      </c>
      <c r="J471" s="15">
        <f>IF(OR(I471="",H471&lt;&gt;""),"",IF(DATADATE&gt;I471,"OVERDUE",""))</f>
        <v/>
      </c>
      <c r="K471" s="15">
        <f>IF(OR(H471="",I471=""),"",IF(H471&lt;=I471,"On time","Late"))</f>
        <v/>
      </c>
      <c r="L471" s="16" t="n"/>
      <c r="M471" s="16" t="n"/>
    </row>
    <row r="472">
      <c r="A472" s="15">
        <f>IF(C472="","",PROJ&amp;"-SVR-"&amp;B472&amp;"-"&amp;TEXT(C472,"0000"))</f>
        <v/>
      </c>
      <c r="B472" s="16" t="n"/>
      <c r="C472" s="16" t="n"/>
      <c r="D472" s="17" t="n"/>
      <c r="E472" s="16" t="n"/>
      <c r="F472" s="16" t="n"/>
      <c r="G472" s="16" t="n"/>
      <c r="H472" s="17" t="n"/>
      <c r="I472" s="18">
        <f>IF(D472="","",_xlfn.WORKDAY.INTL(D472,TA_SVR,WEEKEND,HOL))</f>
        <v/>
      </c>
      <c r="J472" s="15">
        <f>IF(OR(I472="",H472&lt;&gt;""),"",IF(DATADATE&gt;I472,"OVERDUE",""))</f>
        <v/>
      </c>
      <c r="K472" s="15">
        <f>IF(OR(H472="",I472=""),"",IF(H472&lt;=I472,"On time","Late"))</f>
        <v/>
      </c>
      <c r="L472" s="16" t="n"/>
      <c r="M472" s="16" t="n"/>
    </row>
    <row r="473">
      <c r="A473" s="15">
        <f>IF(C473="","",PROJ&amp;"-SVR-"&amp;B473&amp;"-"&amp;TEXT(C473,"0000"))</f>
        <v/>
      </c>
      <c r="B473" s="16" t="n"/>
      <c r="C473" s="16" t="n"/>
      <c r="D473" s="17" t="n"/>
      <c r="E473" s="16" t="n"/>
      <c r="F473" s="16" t="n"/>
      <c r="G473" s="16" t="n"/>
      <c r="H473" s="17" t="n"/>
      <c r="I473" s="18">
        <f>IF(D473="","",_xlfn.WORKDAY.INTL(D473,TA_SVR,WEEKEND,HOL))</f>
        <v/>
      </c>
      <c r="J473" s="15">
        <f>IF(OR(I473="",H473&lt;&gt;""),"",IF(DATADATE&gt;I473,"OVERDUE",""))</f>
        <v/>
      </c>
      <c r="K473" s="15">
        <f>IF(OR(H473="",I473=""),"",IF(H473&lt;=I473,"On time","Late"))</f>
        <v/>
      </c>
      <c r="L473" s="16" t="n"/>
      <c r="M473" s="16" t="n"/>
    </row>
    <row r="474">
      <c r="A474" s="15">
        <f>IF(C474="","",PROJ&amp;"-SVR-"&amp;B474&amp;"-"&amp;TEXT(C474,"0000"))</f>
        <v/>
      </c>
      <c r="B474" s="16" t="n"/>
      <c r="C474" s="16" t="n"/>
      <c r="D474" s="17" t="n"/>
      <c r="E474" s="16" t="n"/>
      <c r="F474" s="16" t="n"/>
      <c r="G474" s="16" t="n"/>
      <c r="H474" s="17" t="n"/>
      <c r="I474" s="18">
        <f>IF(D474="","",_xlfn.WORKDAY.INTL(D474,TA_SVR,WEEKEND,HOL))</f>
        <v/>
      </c>
      <c r="J474" s="15">
        <f>IF(OR(I474="",H474&lt;&gt;""),"",IF(DATADATE&gt;I474,"OVERDUE",""))</f>
        <v/>
      </c>
      <c r="K474" s="15">
        <f>IF(OR(H474="",I474=""),"",IF(H474&lt;=I474,"On time","Late"))</f>
        <v/>
      </c>
      <c r="L474" s="16" t="n"/>
      <c r="M474" s="16" t="n"/>
    </row>
    <row r="475">
      <c r="A475" s="15">
        <f>IF(C475="","",PROJ&amp;"-SVR-"&amp;B475&amp;"-"&amp;TEXT(C475,"0000"))</f>
        <v/>
      </c>
      <c r="B475" s="16" t="n"/>
      <c r="C475" s="16" t="n"/>
      <c r="D475" s="17" t="n"/>
      <c r="E475" s="16" t="n"/>
      <c r="F475" s="16" t="n"/>
      <c r="G475" s="16" t="n"/>
      <c r="H475" s="17" t="n"/>
      <c r="I475" s="18">
        <f>IF(D475="","",_xlfn.WORKDAY.INTL(D475,TA_SVR,WEEKEND,HOL))</f>
        <v/>
      </c>
      <c r="J475" s="15">
        <f>IF(OR(I475="",H475&lt;&gt;""),"",IF(DATADATE&gt;I475,"OVERDUE",""))</f>
        <v/>
      </c>
      <c r="K475" s="15">
        <f>IF(OR(H475="",I475=""),"",IF(H475&lt;=I475,"On time","Late"))</f>
        <v/>
      </c>
      <c r="L475" s="16" t="n"/>
      <c r="M475" s="16" t="n"/>
    </row>
    <row r="476">
      <c r="A476" s="15">
        <f>IF(C476="","",PROJ&amp;"-SVR-"&amp;B476&amp;"-"&amp;TEXT(C476,"0000"))</f>
        <v/>
      </c>
      <c r="B476" s="16" t="n"/>
      <c r="C476" s="16" t="n"/>
      <c r="D476" s="17" t="n"/>
      <c r="E476" s="16" t="n"/>
      <c r="F476" s="16" t="n"/>
      <c r="G476" s="16" t="n"/>
      <c r="H476" s="17" t="n"/>
      <c r="I476" s="18">
        <f>IF(D476="","",_xlfn.WORKDAY.INTL(D476,TA_SVR,WEEKEND,HOL))</f>
        <v/>
      </c>
      <c r="J476" s="15">
        <f>IF(OR(I476="",H476&lt;&gt;""),"",IF(DATADATE&gt;I476,"OVERDUE",""))</f>
        <v/>
      </c>
      <c r="K476" s="15">
        <f>IF(OR(H476="",I476=""),"",IF(H476&lt;=I476,"On time","Late"))</f>
        <v/>
      </c>
      <c r="L476" s="16" t="n"/>
      <c r="M476" s="16" t="n"/>
    </row>
    <row r="477">
      <c r="A477" s="15">
        <f>IF(C477="","",PROJ&amp;"-SVR-"&amp;B477&amp;"-"&amp;TEXT(C477,"0000"))</f>
        <v/>
      </c>
      <c r="B477" s="16" t="n"/>
      <c r="C477" s="16" t="n"/>
      <c r="D477" s="17" t="n"/>
      <c r="E477" s="16" t="n"/>
      <c r="F477" s="16" t="n"/>
      <c r="G477" s="16" t="n"/>
      <c r="H477" s="17" t="n"/>
      <c r="I477" s="18">
        <f>IF(D477="","",_xlfn.WORKDAY.INTL(D477,TA_SVR,WEEKEND,HOL))</f>
        <v/>
      </c>
      <c r="J477" s="15">
        <f>IF(OR(I477="",H477&lt;&gt;""),"",IF(DATADATE&gt;I477,"OVERDUE",""))</f>
        <v/>
      </c>
      <c r="K477" s="15">
        <f>IF(OR(H477="",I477=""),"",IF(H477&lt;=I477,"On time","Late"))</f>
        <v/>
      </c>
      <c r="L477" s="16" t="n"/>
      <c r="M477" s="16" t="n"/>
    </row>
    <row r="478">
      <c r="A478" s="15">
        <f>IF(C478="","",PROJ&amp;"-SVR-"&amp;B478&amp;"-"&amp;TEXT(C478,"0000"))</f>
        <v/>
      </c>
      <c r="B478" s="16" t="n"/>
      <c r="C478" s="16" t="n"/>
      <c r="D478" s="17" t="n"/>
      <c r="E478" s="16" t="n"/>
      <c r="F478" s="16" t="n"/>
      <c r="G478" s="16" t="n"/>
      <c r="H478" s="17" t="n"/>
      <c r="I478" s="18">
        <f>IF(D478="","",_xlfn.WORKDAY.INTL(D478,TA_SVR,WEEKEND,HOL))</f>
        <v/>
      </c>
      <c r="J478" s="15">
        <f>IF(OR(I478="",H478&lt;&gt;""),"",IF(DATADATE&gt;I478,"OVERDUE",""))</f>
        <v/>
      </c>
      <c r="K478" s="15">
        <f>IF(OR(H478="",I478=""),"",IF(H478&lt;=I478,"On time","Late"))</f>
        <v/>
      </c>
      <c r="L478" s="16" t="n"/>
      <c r="M478" s="16" t="n"/>
    </row>
    <row r="479">
      <c r="A479" s="15">
        <f>IF(C479="","",PROJ&amp;"-SVR-"&amp;B479&amp;"-"&amp;TEXT(C479,"0000"))</f>
        <v/>
      </c>
      <c r="B479" s="16" t="n"/>
      <c r="C479" s="16" t="n"/>
      <c r="D479" s="17" t="n"/>
      <c r="E479" s="16" t="n"/>
      <c r="F479" s="16" t="n"/>
      <c r="G479" s="16" t="n"/>
      <c r="H479" s="17" t="n"/>
      <c r="I479" s="18">
        <f>IF(D479="","",_xlfn.WORKDAY.INTL(D479,TA_SVR,WEEKEND,HOL))</f>
        <v/>
      </c>
      <c r="J479" s="15">
        <f>IF(OR(I479="",H479&lt;&gt;""),"",IF(DATADATE&gt;I479,"OVERDUE",""))</f>
        <v/>
      </c>
      <c r="K479" s="15">
        <f>IF(OR(H479="",I479=""),"",IF(H479&lt;=I479,"On time","Late"))</f>
        <v/>
      </c>
      <c r="L479" s="16" t="n"/>
      <c r="M479" s="16" t="n"/>
    </row>
    <row r="480">
      <c r="A480" s="15">
        <f>IF(C480="","",PROJ&amp;"-SVR-"&amp;B480&amp;"-"&amp;TEXT(C480,"0000"))</f>
        <v/>
      </c>
      <c r="B480" s="16" t="n"/>
      <c r="C480" s="16" t="n"/>
      <c r="D480" s="17" t="n"/>
      <c r="E480" s="16" t="n"/>
      <c r="F480" s="16" t="n"/>
      <c r="G480" s="16" t="n"/>
      <c r="H480" s="17" t="n"/>
      <c r="I480" s="18">
        <f>IF(D480="","",_xlfn.WORKDAY.INTL(D480,TA_SVR,WEEKEND,HOL))</f>
        <v/>
      </c>
      <c r="J480" s="15">
        <f>IF(OR(I480="",H480&lt;&gt;""),"",IF(DATADATE&gt;I480,"OVERDUE",""))</f>
        <v/>
      </c>
      <c r="K480" s="15">
        <f>IF(OR(H480="",I480=""),"",IF(H480&lt;=I480,"On time","Late"))</f>
        <v/>
      </c>
      <c r="L480" s="16" t="n"/>
      <c r="M480" s="16" t="n"/>
    </row>
    <row r="481">
      <c r="A481" s="15">
        <f>IF(C481="","",PROJ&amp;"-SVR-"&amp;B481&amp;"-"&amp;TEXT(C481,"0000"))</f>
        <v/>
      </c>
      <c r="B481" s="16" t="n"/>
      <c r="C481" s="16" t="n"/>
      <c r="D481" s="17" t="n"/>
      <c r="E481" s="16" t="n"/>
      <c r="F481" s="16" t="n"/>
      <c r="G481" s="16" t="n"/>
      <c r="H481" s="17" t="n"/>
      <c r="I481" s="18">
        <f>IF(D481="","",_xlfn.WORKDAY.INTL(D481,TA_SVR,WEEKEND,HOL))</f>
        <v/>
      </c>
      <c r="J481" s="15">
        <f>IF(OR(I481="",H481&lt;&gt;""),"",IF(DATADATE&gt;I481,"OVERDUE",""))</f>
        <v/>
      </c>
      <c r="K481" s="15">
        <f>IF(OR(H481="",I481=""),"",IF(H481&lt;=I481,"On time","Late"))</f>
        <v/>
      </c>
      <c r="L481" s="16" t="n"/>
      <c r="M481" s="16" t="n"/>
    </row>
    <row r="482">
      <c r="A482" s="15">
        <f>IF(C482="","",PROJ&amp;"-SVR-"&amp;B482&amp;"-"&amp;TEXT(C482,"0000"))</f>
        <v/>
      </c>
      <c r="B482" s="16" t="n"/>
      <c r="C482" s="16" t="n"/>
      <c r="D482" s="17" t="n"/>
      <c r="E482" s="16" t="n"/>
      <c r="F482" s="16" t="n"/>
      <c r="G482" s="16" t="n"/>
      <c r="H482" s="17" t="n"/>
      <c r="I482" s="18">
        <f>IF(D482="","",_xlfn.WORKDAY.INTL(D482,TA_SVR,WEEKEND,HOL))</f>
        <v/>
      </c>
      <c r="J482" s="15">
        <f>IF(OR(I482="",H482&lt;&gt;""),"",IF(DATADATE&gt;I482,"OVERDUE",""))</f>
        <v/>
      </c>
      <c r="K482" s="15">
        <f>IF(OR(H482="",I482=""),"",IF(H482&lt;=I482,"On time","Late"))</f>
        <v/>
      </c>
      <c r="L482" s="16" t="n"/>
      <c r="M482" s="16" t="n"/>
    </row>
    <row r="483">
      <c r="A483" s="15">
        <f>IF(C483="","",PROJ&amp;"-SVR-"&amp;B483&amp;"-"&amp;TEXT(C483,"0000"))</f>
        <v/>
      </c>
      <c r="B483" s="16" t="n"/>
      <c r="C483" s="16" t="n"/>
      <c r="D483" s="17" t="n"/>
      <c r="E483" s="16" t="n"/>
      <c r="F483" s="16" t="n"/>
      <c r="G483" s="16" t="n"/>
      <c r="H483" s="17" t="n"/>
      <c r="I483" s="18">
        <f>IF(D483="","",_xlfn.WORKDAY.INTL(D483,TA_SVR,WEEKEND,HOL))</f>
        <v/>
      </c>
      <c r="J483" s="15">
        <f>IF(OR(I483="",H483&lt;&gt;""),"",IF(DATADATE&gt;I483,"OVERDUE",""))</f>
        <v/>
      </c>
      <c r="K483" s="15">
        <f>IF(OR(H483="",I483=""),"",IF(H483&lt;=I483,"On time","Late"))</f>
        <v/>
      </c>
      <c r="L483" s="16" t="n"/>
      <c r="M483" s="16" t="n"/>
    </row>
    <row r="484">
      <c r="A484" s="15">
        <f>IF(C484="","",PROJ&amp;"-SVR-"&amp;B484&amp;"-"&amp;TEXT(C484,"0000"))</f>
        <v/>
      </c>
      <c r="B484" s="16" t="n"/>
      <c r="C484" s="16" t="n"/>
      <c r="D484" s="17" t="n"/>
      <c r="E484" s="16" t="n"/>
      <c r="F484" s="16" t="n"/>
      <c r="G484" s="16" t="n"/>
      <c r="H484" s="17" t="n"/>
      <c r="I484" s="18">
        <f>IF(D484="","",_xlfn.WORKDAY.INTL(D484,TA_SVR,WEEKEND,HOL))</f>
        <v/>
      </c>
      <c r="J484" s="15">
        <f>IF(OR(I484="",H484&lt;&gt;""),"",IF(DATADATE&gt;I484,"OVERDUE",""))</f>
        <v/>
      </c>
      <c r="K484" s="15">
        <f>IF(OR(H484="",I484=""),"",IF(H484&lt;=I484,"On time","Late"))</f>
        <v/>
      </c>
      <c r="L484" s="16" t="n"/>
      <c r="M484" s="16" t="n"/>
    </row>
    <row r="485">
      <c r="A485" s="15">
        <f>IF(C485="","",PROJ&amp;"-SVR-"&amp;B485&amp;"-"&amp;TEXT(C485,"0000"))</f>
        <v/>
      </c>
      <c r="B485" s="16" t="n"/>
      <c r="C485" s="16" t="n"/>
      <c r="D485" s="17" t="n"/>
      <c r="E485" s="16" t="n"/>
      <c r="F485" s="16" t="n"/>
      <c r="G485" s="16" t="n"/>
      <c r="H485" s="17" t="n"/>
      <c r="I485" s="18">
        <f>IF(D485="","",_xlfn.WORKDAY.INTL(D485,TA_SVR,WEEKEND,HOL))</f>
        <v/>
      </c>
      <c r="J485" s="15">
        <f>IF(OR(I485="",H485&lt;&gt;""),"",IF(DATADATE&gt;I485,"OVERDUE",""))</f>
        <v/>
      </c>
      <c r="K485" s="15">
        <f>IF(OR(H485="",I485=""),"",IF(H485&lt;=I485,"On time","Late"))</f>
        <v/>
      </c>
      <c r="L485" s="16" t="n"/>
      <c r="M485" s="16" t="n"/>
    </row>
    <row r="486">
      <c r="A486" s="15">
        <f>IF(C486="","",PROJ&amp;"-SVR-"&amp;B486&amp;"-"&amp;TEXT(C486,"0000"))</f>
        <v/>
      </c>
      <c r="B486" s="16" t="n"/>
      <c r="C486" s="16" t="n"/>
      <c r="D486" s="17" t="n"/>
      <c r="E486" s="16" t="n"/>
      <c r="F486" s="16" t="n"/>
      <c r="G486" s="16" t="n"/>
      <c r="H486" s="17" t="n"/>
      <c r="I486" s="18">
        <f>IF(D486="","",_xlfn.WORKDAY.INTL(D486,TA_SVR,WEEKEND,HOL))</f>
        <v/>
      </c>
      <c r="J486" s="15">
        <f>IF(OR(I486="",H486&lt;&gt;""),"",IF(DATADATE&gt;I486,"OVERDUE",""))</f>
        <v/>
      </c>
      <c r="K486" s="15">
        <f>IF(OR(H486="",I486=""),"",IF(H486&lt;=I486,"On time","Late"))</f>
        <v/>
      </c>
      <c r="L486" s="16" t="n"/>
      <c r="M486" s="16" t="n"/>
    </row>
    <row r="487">
      <c r="A487" s="15">
        <f>IF(C487="","",PROJ&amp;"-SVR-"&amp;B487&amp;"-"&amp;TEXT(C487,"0000"))</f>
        <v/>
      </c>
      <c r="B487" s="16" t="n"/>
      <c r="C487" s="16" t="n"/>
      <c r="D487" s="17" t="n"/>
      <c r="E487" s="16" t="n"/>
      <c r="F487" s="16" t="n"/>
      <c r="G487" s="16" t="n"/>
      <c r="H487" s="17" t="n"/>
      <c r="I487" s="18">
        <f>IF(D487="","",_xlfn.WORKDAY.INTL(D487,TA_SVR,WEEKEND,HOL))</f>
        <v/>
      </c>
      <c r="J487" s="15">
        <f>IF(OR(I487="",H487&lt;&gt;""),"",IF(DATADATE&gt;I487,"OVERDUE",""))</f>
        <v/>
      </c>
      <c r="K487" s="15">
        <f>IF(OR(H487="",I487=""),"",IF(H487&lt;=I487,"On time","Late"))</f>
        <v/>
      </c>
      <c r="L487" s="16" t="n"/>
      <c r="M487" s="16" t="n"/>
    </row>
    <row r="488">
      <c r="A488" s="15">
        <f>IF(C488="","",PROJ&amp;"-SVR-"&amp;B488&amp;"-"&amp;TEXT(C488,"0000"))</f>
        <v/>
      </c>
      <c r="B488" s="16" t="n"/>
      <c r="C488" s="16" t="n"/>
      <c r="D488" s="17" t="n"/>
      <c r="E488" s="16" t="n"/>
      <c r="F488" s="16" t="n"/>
      <c r="G488" s="16" t="n"/>
      <c r="H488" s="17" t="n"/>
      <c r="I488" s="18">
        <f>IF(D488="","",_xlfn.WORKDAY.INTL(D488,TA_SVR,WEEKEND,HOL))</f>
        <v/>
      </c>
      <c r="J488" s="15">
        <f>IF(OR(I488="",H488&lt;&gt;""),"",IF(DATADATE&gt;I488,"OVERDUE",""))</f>
        <v/>
      </c>
      <c r="K488" s="15">
        <f>IF(OR(H488="",I488=""),"",IF(H488&lt;=I488,"On time","Late"))</f>
        <v/>
      </c>
      <c r="L488" s="16" t="n"/>
      <c r="M488" s="16" t="n"/>
    </row>
    <row r="489">
      <c r="A489" s="15">
        <f>IF(C489="","",PROJ&amp;"-SVR-"&amp;B489&amp;"-"&amp;TEXT(C489,"0000"))</f>
        <v/>
      </c>
      <c r="B489" s="16" t="n"/>
      <c r="C489" s="16" t="n"/>
      <c r="D489" s="17" t="n"/>
      <c r="E489" s="16" t="n"/>
      <c r="F489" s="16" t="n"/>
      <c r="G489" s="16" t="n"/>
      <c r="H489" s="17" t="n"/>
      <c r="I489" s="18">
        <f>IF(D489="","",_xlfn.WORKDAY.INTL(D489,TA_SVR,WEEKEND,HOL))</f>
        <v/>
      </c>
      <c r="J489" s="15">
        <f>IF(OR(I489="",H489&lt;&gt;""),"",IF(DATADATE&gt;I489,"OVERDUE",""))</f>
        <v/>
      </c>
      <c r="K489" s="15">
        <f>IF(OR(H489="",I489=""),"",IF(H489&lt;=I489,"On time","Late"))</f>
        <v/>
      </c>
      <c r="L489" s="16" t="n"/>
      <c r="M489" s="16" t="n"/>
    </row>
    <row r="490">
      <c r="A490" s="15">
        <f>IF(C490="","",PROJ&amp;"-SVR-"&amp;B490&amp;"-"&amp;TEXT(C490,"0000"))</f>
        <v/>
      </c>
      <c r="B490" s="16" t="n"/>
      <c r="C490" s="16" t="n"/>
      <c r="D490" s="17" t="n"/>
      <c r="E490" s="16" t="n"/>
      <c r="F490" s="16" t="n"/>
      <c r="G490" s="16" t="n"/>
      <c r="H490" s="17" t="n"/>
      <c r="I490" s="18">
        <f>IF(D490="","",_xlfn.WORKDAY.INTL(D490,TA_SVR,WEEKEND,HOL))</f>
        <v/>
      </c>
      <c r="J490" s="15">
        <f>IF(OR(I490="",H490&lt;&gt;""),"",IF(DATADATE&gt;I490,"OVERDUE",""))</f>
        <v/>
      </c>
      <c r="K490" s="15">
        <f>IF(OR(H490="",I490=""),"",IF(H490&lt;=I490,"On time","Late"))</f>
        <v/>
      </c>
      <c r="L490" s="16" t="n"/>
      <c r="M490" s="16" t="n"/>
    </row>
    <row r="491">
      <c r="A491" s="15">
        <f>IF(C491="","",PROJ&amp;"-SVR-"&amp;B491&amp;"-"&amp;TEXT(C491,"0000"))</f>
        <v/>
      </c>
      <c r="B491" s="16" t="n"/>
      <c r="C491" s="16" t="n"/>
      <c r="D491" s="17" t="n"/>
      <c r="E491" s="16" t="n"/>
      <c r="F491" s="16" t="n"/>
      <c r="G491" s="16" t="n"/>
      <c r="H491" s="17" t="n"/>
      <c r="I491" s="18">
        <f>IF(D491="","",_xlfn.WORKDAY.INTL(D491,TA_SVR,WEEKEND,HOL))</f>
        <v/>
      </c>
      <c r="J491" s="15">
        <f>IF(OR(I491="",H491&lt;&gt;""),"",IF(DATADATE&gt;I491,"OVERDUE",""))</f>
        <v/>
      </c>
      <c r="K491" s="15">
        <f>IF(OR(H491="",I491=""),"",IF(H491&lt;=I491,"On time","Late"))</f>
        <v/>
      </c>
      <c r="L491" s="16" t="n"/>
      <c r="M491" s="16" t="n"/>
    </row>
    <row r="492">
      <c r="A492" s="15">
        <f>IF(C492="","",PROJ&amp;"-SVR-"&amp;B492&amp;"-"&amp;TEXT(C492,"0000"))</f>
        <v/>
      </c>
      <c r="B492" s="16" t="n"/>
      <c r="C492" s="16" t="n"/>
      <c r="D492" s="17" t="n"/>
      <c r="E492" s="16" t="n"/>
      <c r="F492" s="16" t="n"/>
      <c r="G492" s="16" t="n"/>
      <c r="H492" s="17" t="n"/>
      <c r="I492" s="18">
        <f>IF(D492="","",_xlfn.WORKDAY.INTL(D492,TA_SVR,WEEKEND,HOL))</f>
        <v/>
      </c>
      <c r="J492" s="15">
        <f>IF(OR(I492="",H492&lt;&gt;""),"",IF(DATADATE&gt;I492,"OVERDUE",""))</f>
        <v/>
      </c>
      <c r="K492" s="15">
        <f>IF(OR(H492="",I492=""),"",IF(H492&lt;=I492,"On time","Late"))</f>
        <v/>
      </c>
      <c r="L492" s="16" t="n"/>
      <c r="M492" s="16" t="n"/>
    </row>
    <row r="493">
      <c r="A493" s="15">
        <f>IF(C493="","",PROJ&amp;"-SVR-"&amp;B493&amp;"-"&amp;TEXT(C493,"0000"))</f>
        <v/>
      </c>
      <c r="B493" s="16" t="n"/>
      <c r="C493" s="16" t="n"/>
      <c r="D493" s="17" t="n"/>
      <c r="E493" s="16" t="n"/>
      <c r="F493" s="16" t="n"/>
      <c r="G493" s="16" t="n"/>
      <c r="H493" s="17" t="n"/>
      <c r="I493" s="18">
        <f>IF(D493="","",_xlfn.WORKDAY.INTL(D493,TA_SVR,WEEKEND,HOL))</f>
        <v/>
      </c>
      <c r="J493" s="15">
        <f>IF(OR(I493="",H493&lt;&gt;""),"",IF(DATADATE&gt;I493,"OVERDUE",""))</f>
        <v/>
      </c>
      <c r="K493" s="15">
        <f>IF(OR(H493="",I493=""),"",IF(H493&lt;=I493,"On time","Late"))</f>
        <v/>
      </c>
      <c r="L493" s="16" t="n"/>
      <c r="M493" s="16" t="n"/>
    </row>
    <row r="494">
      <c r="A494" s="15">
        <f>IF(C494="","",PROJ&amp;"-SVR-"&amp;B494&amp;"-"&amp;TEXT(C494,"0000"))</f>
        <v/>
      </c>
      <c r="B494" s="16" t="n"/>
      <c r="C494" s="16" t="n"/>
      <c r="D494" s="17" t="n"/>
      <c r="E494" s="16" t="n"/>
      <c r="F494" s="16" t="n"/>
      <c r="G494" s="16" t="n"/>
      <c r="H494" s="17" t="n"/>
      <c r="I494" s="18">
        <f>IF(D494="","",_xlfn.WORKDAY.INTL(D494,TA_SVR,WEEKEND,HOL))</f>
        <v/>
      </c>
      <c r="J494" s="15">
        <f>IF(OR(I494="",H494&lt;&gt;""),"",IF(DATADATE&gt;I494,"OVERDUE",""))</f>
        <v/>
      </c>
      <c r="K494" s="15">
        <f>IF(OR(H494="",I494=""),"",IF(H494&lt;=I494,"On time","Late"))</f>
        <v/>
      </c>
      <c r="L494" s="16" t="n"/>
      <c r="M494" s="16" t="n"/>
    </row>
    <row r="495">
      <c r="A495" s="15">
        <f>IF(C495="","",PROJ&amp;"-SVR-"&amp;B495&amp;"-"&amp;TEXT(C495,"0000"))</f>
        <v/>
      </c>
      <c r="B495" s="16" t="n"/>
      <c r="C495" s="16" t="n"/>
      <c r="D495" s="17" t="n"/>
      <c r="E495" s="16" t="n"/>
      <c r="F495" s="16" t="n"/>
      <c r="G495" s="16" t="n"/>
      <c r="H495" s="17" t="n"/>
      <c r="I495" s="18">
        <f>IF(D495="","",_xlfn.WORKDAY.INTL(D495,TA_SVR,WEEKEND,HOL))</f>
        <v/>
      </c>
      <c r="J495" s="15">
        <f>IF(OR(I495="",H495&lt;&gt;""),"",IF(DATADATE&gt;I495,"OVERDUE",""))</f>
        <v/>
      </c>
      <c r="K495" s="15">
        <f>IF(OR(H495="",I495=""),"",IF(H495&lt;=I495,"On time","Late"))</f>
        <v/>
      </c>
      <c r="L495" s="16" t="n"/>
      <c r="M495" s="16" t="n"/>
    </row>
    <row r="496">
      <c r="A496" s="15">
        <f>IF(C496="","",PROJ&amp;"-SVR-"&amp;B496&amp;"-"&amp;TEXT(C496,"0000"))</f>
        <v/>
      </c>
      <c r="B496" s="16" t="n"/>
      <c r="C496" s="16" t="n"/>
      <c r="D496" s="17" t="n"/>
      <c r="E496" s="16" t="n"/>
      <c r="F496" s="16" t="n"/>
      <c r="G496" s="16" t="n"/>
      <c r="H496" s="17" t="n"/>
      <c r="I496" s="18">
        <f>IF(D496="","",_xlfn.WORKDAY.INTL(D496,TA_SVR,WEEKEND,HOL))</f>
        <v/>
      </c>
      <c r="J496" s="15">
        <f>IF(OR(I496="",H496&lt;&gt;""),"",IF(DATADATE&gt;I496,"OVERDUE",""))</f>
        <v/>
      </c>
      <c r="K496" s="15">
        <f>IF(OR(H496="",I496=""),"",IF(H496&lt;=I496,"On time","Late"))</f>
        <v/>
      </c>
      <c r="L496" s="16" t="n"/>
      <c r="M496" s="16" t="n"/>
    </row>
    <row r="497">
      <c r="A497" s="15">
        <f>IF(C497="","",PROJ&amp;"-SVR-"&amp;B497&amp;"-"&amp;TEXT(C497,"0000"))</f>
        <v/>
      </c>
      <c r="B497" s="16" t="n"/>
      <c r="C497" s="16" t="n"/>
      <c r="D497" s="17" t="n"/>
      <c r="E497" s="16" t="n"/>
      <c r="F497" s="16" t="n"/>
      <c r="G497" s="16" t="n"/>
      <c r="H497" s="17" t="n"/>
      <c r="I497" s="18">
        <f>IF(D497="","",_xlfn.WORKDAY.INTL(D497,TA_SVR,WEEKEND,HOL))</f>
        <v/>
      </c>
      <c r="J497" s="15">
        <f>IF(OR(I497="",H497&lt;&gt;""),"",IF(DATADATE&gt;I497,"OVERDUE",""))</f>
        <v/>
      </c>
      <c r="K497" s="15">
        <f>IF(OR(H497="",I497=""),"",IF(H497&lt;=I497,"On time","Late"))</f>
        <v/>
      </c>
      <c r="L497" s="16" t="n"/>
      <c r="M497" s="16" t="n"/>
    </row>
    <row r="498">
      <c r="A498" s="15">
        <f>IF(C498="","",PROJ&amp;"-SVR-"&amp;B498&amp;"-"&amp;TEXT(C498,"0000"))</f>
        <v/>
      </c>
      <c r="B498" s="16" t="n"/>
      <c r="C498" s="16" t="n"/>
      <c r="D498" s="17" t="n"/>
      <c r="E498" s="16" t="n"/>
      <c r="F498" s="16" t="n"/>
      <c r="G498" s="16" t="n"/>
      <c r="H498" s="17" t="n"/>
      <c r="I498" s="18">
        <f>IF(D498="","",_xlfn.WORKDAY.INTL(D498,TA_SVR,WEEKEND,HOL))</f>
        <v/>
      </c>
      <c r="J498" s="15">
        <f>IF(OR(I498="",H498&lt;&gt;""),"",IF(DATADATE&gt;I498,"OVERDUE",""))</f>
        <v/>
      </c>
      <c r="K498" s="15">
        <f>IF(OR(H498="",I498=""),"",IF(H498&lt;=I498,"On time","Late"))</f>
        <v/>
      </c>
      <c r="L498" s="16" t="n"/>
      <c r="M498" s="16" t="n"/>
    </row>
    <row r="499">
      <c r="A499" s="15">
        <f>IF(C499="","",PROJ&amp;"-SVR-"&amp;B499&amp;"-"&amp;TEXT(C499,"0000"))</f>
        <v/>
      </c>
      <c r="B499" s="16" t="n"/>
      <c r="C499" s="16" t="n"/>
      <c r="D499" s="17" t="n"/>
      <c r="E499" s="16" t="n"/>
      <c r="F499" s="16" t="n"/>
      <c r="G499" s="16" t="n"/>
      <c r="H499" s="17" t="n"/>
      <c r="I499" s="18">
        <f>IF(D499="","",_xlfn.WORKDAY.INTL(D499,TA_SVR,WEEKEND,HOL))</f>
        <v/>
      </c>
      <c r="J499" s="15">
        <f>IF(OR(I499="",H499&lt;&gt;""),"",IF(DATADATE&gt;I499,"OVERDUE",""))</f>
        <v/>
      </c>
      <c r="K499" s="15">
        <f>IF(OR(H499="",I499=""),"",IF(H499&lt;=I499,"On time","Late"))</f>
        <v/>
      </c>
      <c r="L499" s="16" t="n"/>
      <c r="M499" s="16" t="n"/>
    </row>
    <row r="500">
      <c r="A500" s="15">
        <f>IF(C500="","",PROJ&amp;"-SVR-"&amp;B500&amp;"-"&amp;TEXT(C500,"0000"))</f>
        <v/>
      </c>
      <c r="B500" s="16" t="n"/>
      <c r="C500" s="16" t="n"/>
      <c r="D500" s="17" t="n"/>
      <c r="E500" s="16" t="n"/>
      <c r="F500" s="16" t="n"/>
      <c r="G500" s="16" t="n"/>
      <c r="H500" s="17" t="n"/>
      <c r="I500" s="18">
        <f>IF(D500="","",_xlfn.WORKDAY.INTL(D500,TA_SVR,WEEKEND,HOL))</f>
        <v/>
      </c>
      <c r="J500" s="15">
        <f>IF(OR(I500="",H500&lt;&gt;""),"",IF(DATADATE&gt;I500,"OVERDUE",""))</f>
        <v/>
      </c>
      <c r="K500" s="15">
        <f>IF(OR(H500="",I500=""),"",IF(H500&lt;=I500,"On time","Late"))</f>
        <v/>
      </c>
      <c r="L500" s="16" t="n"/>
      <c r="M500" s="16" t="n"/>
    </row>
    <row r="501">
      <c r="A501" s="15">
        <f>IF(C501="","",PROJ&amp;"-SVR-"&amp;B501&amp;"-"&amp;TEXT(C501,"0000"))</f>
        <v/>
      </c>
      <c r="B501" s="16" t="n"/>
      <c r="C501" s="16" t="n"/>
      <c r="D501" s="17" t="n"/>
      <c r="E501" s="16" t="n"/>
      <c r="F501" s="16" t="n"/>
      <c r="G501" s="16" t="n"/>
      <c r="H501" s="17" t="n"/>
      <c r="I501" s="18">
        <f>IF(D501="","",_xlfn.WORKDAY.INTL(D501,TA_SVR,WEEKEND,HOL))</f>
        <v/>
      </c>
      <c r="J501" s="15">
        <f>IF(OR(I501="",H501&lt;&gt;""),"",IF(DATADATE&gt;I501,"OVERDUE",""))</f>
        <v/>
      </c>
      <c r="K501" s="15">
        <f>IF(OR(H501="",I501=""),"",IF(H501&lt;=I501,"On time","Late"))</f>
        <v/>
      </c>
      <c r="L501" s="16" t="n"/>
      <c r="M501" s="16" t="n"/>
    </row>
    <row r="502">
      <c r="A502" s="15">
        <f>IF(C502="","",PROJ&amp;"-SVR-"&amp;B502&amp;"-"&amp;TEXT(C502,"0000"))</f>
        <v/>
      </c>
      <c r="B502" s="16" t="n"/>
      <c r="C502" s="16" t="n"/>
      <c r="D502" s="17" t="n"/>
      <c r="E502" s="16" t="n"/>
      <c r="F502" s="16" t="n"/>
      <c r="G502" s="16" t="n"/>
      <c r="H502" s="17" t="n"/>
      <c r="I502" s="18">
        <f>IF(D502="","",_xlfn.WORKDAY.INTL(D502,TA_SVR,WEEKEND,HOL))</f>
        <v/>
      </c>
      <c r="J502" s="15">
        <f>IF(OR(I502="",H502&lt;&gt;""),"",IF(DATADATE&gt;I502,"OVERDUE",""))</f>
        <v/>
      </c>
      <c r="K502" s="15">
        <f>IF(OR(H502="",I502=""),"",IF(H502&lt;=I502,"On time","Late"))</f>
        <v/>
      </c>
      <c r="L502" s="16" t="n"/>
      <c r="M502" s="16" t="n"/>
    </row>
    <row r="503">
      <c r="A503" s="15">
        <f>IF(C503="","",PROJ&amp;"-SVR-"&amp;B503&amp;"-"&amp;TEXT(C503,"0000"))</f>
        <v/>
      </c>
      <c r="B503" s="16" t="n"/>
      <c r="C503" s="16" t="n"/>
      <c r="D503" s="17" t="n"/>
      <c r="E503" s="16" t="n"/>
      <c r="F503" s="16" t="n"/>
      <c r="G503" s="16" t="n"/>
      <c r="H503" s="17" t="n"/>
      <c r="I503" s="18">
        <f>IF(D503="","",_xlfn.WORKDAY.INTL(D503,TA_SVR,WEEKEND,HOL))</f>
        <v/>
      </c>
      <c r="J503" s="15">
        <f>IF(OR(I503="",H503&lt;&gt;""),"",IF(DATADATE&gt;I503,"OVERDUE",""))</f>
        <v/>
      </c>
      <c r="K503" s="15">
        <f>IF(OR(H503="",I503=""),"",IF(H503&lt;=I503,"On time","Late"))</f>
        <v/>
      </c>
      <c r="L503" s="16" t="n"/>
      <c r="M503" s="16" t="n"/>
    </row>
    <row r="504">
      <c r="A504" s="15">
        <f>IF(C504="","",PROJ&amp;"-SVR-"&amp;B504&amp;"-"&amp;TEXT(C504,"0000"))</f>
        <v/>
      </c>
      <c r="B504" s="16" t="n"/>
      <c r="C504" s="16" t="n"/>
      <c r="D504" s="17" t="n"/>
      <c r="E504" s="16" t="n"/>
      <c r="F504" s="16" t="n"/>
      <c r="G504" s="16" t="n"/>
      <c r="H504" s="17" t="n"/>
      <c r="I504" s="18">
        <f>IF(D504="","",_xlfn.WORKDAY.INTL(D504,TA_SVR,WEEKEND,HOL))</f>
        <v/>
      </c>
      <c r="J504" s="15">
        <f>IF(OR(I504="",H504&lt;&gt;""),"",IF(DATADATE&gt;I504,"OVERDUE",""))</f>
        <v/>
      </c>
      <c r="K504" s="15">
        <f>IF(OR(H504="",I504=""),"",IF(H504&lt;=I504,"On time","Late"))</f>
        <v/>
      </c>
      <c r="L504" s="16" t="n"/>
      <c r="M504" s="16" t="n"/>
    </row>
    <row r="505">
      <c r="A505" s="15">
        <f>IF(C505="","",PROJ&amp;"-SVR-"&amp;B505&amp;"-"&amp;TEXT(C505,"0000"))</f>
        <v/>
      </c>
      <c r="B505" s="16" t="n"/>
      <c r="C505" s="16" t="n"/>
      <c r="D505" s="17" t="n"/>
      <c r="E505" s="16" t="n"/>
      <c r="F505" s="16" t="n"/>
      <c r="G505" s="16" t="n"/>
      <c r="H505" s="17" t="n"/>
      <c r="I505" s="18">
        <f>IF(D505="","",_xlfn.WORKDAY.INTL(D505,TA_SVR,WEEKEND,HOL))</f>
        <v/>
      </c>
      <c r="J505" s="15">
        <f>IF(OR(I505="",H505&lt;&gt;""),"",IF(DATADATE&gt;I505,"OVERDUE",""))</f>
        <v/>
      </c>
      <c r="K505" s="15">
        <f>IF(OR(H505="",I505=""),"",IF(H505&lt;=I505,"On time","Late"))</f>
        <v/>
      </c>
      <c r="L505" s="16" t="n"/>
      <c r="M505" s="16" t="n"/>
    </row>
  </sheetData>
  <autoFilter ref="A5:M505"/>
  <conditionalFormatting sqref="A6:M505">
    <cfRule type="expression" priority="1" dxfId="0">
      <formula>LEN($J6)&gt;0</formula>
    </cfRule>
  </conditionalFormatting>
  <conditionalFormatting sqref="A6:A505">
    <cfRule type="expression" priority="2" dxfId="1">
      <formula>AND($A6&lt;&gt;"",COUNTIF($A$6:$A$505,$A6)&gt;1)</formula>
    </cfRule>
  </conditionalFormatting>
  <dataValidations count="5">
    <dataValidation sqref="B6:B505" showDropDown="0" showInputMessage="0" showErrorMessage="1" allowBlank="1" errorTitle="ROLE" error="Choose a value from the list." type="list">
      <formula1>=L_ROLE</formula1>
    </dataValidation>
    <dataValidation sqref="C6:C505" showDropDown="0" showInputMessage="0" showErrorMessage="1" allowBlank="1" errorTitle="Seq" error="Enter a number." type="decimal" operator="greaterThanOrEqual">
      <formula1>0</formula1>
    </dataValidation>
    <dataValidation sqref="D6:D505" showDropDown="0" showInputMessage="0" showErrorMessage="1" allowBlank="1" errorTitle="Visit date" error="Enter a date." type="date" operator="greaterThan">
      <formula1>36526</formula1>
    </dataValidation>
    <dataValidation sqref="G6:G505" showDropDown="0" showInputMessage="0" showErrorMessage="1" allowBlank="1" errorTitle="Observations raised" error="Enter a number." type="decimal" operator="greaterThanOrEqual">
      <formula1>0</formula1>
    </dataValidation>
    <dataValidation sqref="H6:H505" showDropDown="0" showInputMessage="0" showErrorMessage="1" allowBlank="1" errorTitle="Report issued" error="Enter a date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A7B45"/>
    <outlinePr summaryBelow="1" summaryRight="1"/>
    <pageSetUpPr/>
  </sheetPr>
  <dimension ref="A1:AP2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8" customWidth="1" min="9" max="9"/>
    <col width="28" customWidth="1" min="10" max="10"/>
    <col width="23" customWidth="1" min="11" max="11"/>
    <col width="15" customWidth="1" min="12" max="12"/>
    <col width="30" customWidth="1" min="13" max="13"/>
    <col width="24" customWidth="1" min="14" max="14"/>
    <col width="12" customWidth="1" min="15" max="15"/>
    <col width="11" customWidth="1" min="16" max="16"/>
    <col width="11" customWidth="1" min="17" max="17"/>
    <col width="10" customWidth="1" min="18" max="18"/>
    <col width="14" customWidth="1" min="19" max="19"/>
    <col width="10" customWidth="1" min="20" max="20"/>
    <col width="10" customWidth="1" min="21" max="21"/>
    <col width="21" customWidth="1" min="22" max="22"/>
    <col width="15" customWidth="1" min="23" max="23"/>
    <col width="10" customWidth="1" min="24" max="24"/>
    <col width="10" customWidth="1" min="25" max="25"/>
    <col width="19" customWidth="1" min="26" max="26"/>
    <col width="10" customWidth="1" min="27" max="27"/>
    <col width="18" customWidth="1" min="28" max="28"/>
    <col width="14" customWidth="1" min="29" max="29"/>
    <col width="13" customWidth="1" min="30" max="30"/>
    <col width="19" customWidth="1" min="31" max="31"/>
    <col width="10" customWidth="1" min="32" max="32"/>
    <col width="13" customWidth="1" min="33" max="33"/>
    <col width="10" customWidth="1" min="34" max="34"/>
    <col width="14" customWidth="1" min="35" max="35"/>
    <col width="30" customWidth="1" min="36" max="36"/>
    <col width="11" customWidth="1" min="37" max="37"/>
    <col width="15" customWidth="1" min="38" max="38"/>
    <col width="10" customWidth="1" min="39" max="39"/>
    <col width="18" customWidth="1" min="40" max="40"/>
    <col width="23" customWidth="1" min="41" max="41"/>
    <col width="10" customWidth="1" min="42" max="42"/>
  </cols>
  <sheetData>
    <row r="1">
      <c r="A1" s="1" t="inlineStr">
        <is>
          <t>Lists</t>
        </is>
      </c>
    </row>
    <row r="2">
      <c r="A2" s="2" t="inlineStr">
        <is>
          <t>Validation lists (one source for every drop-down). Edit only through a BBM-STD-93 change.</t>
        </is>
      </c>
    </row>
    <row r="4">
      <c r="A4" s="19" t="inlineStr">
        <is>
          <t>ROLE</t>
        </is>
      </c>
      <c r="B4" s="19" t="inlineStr">
        <is>
          <t>REVIEW</t>
        </is>
      </c>
      <c r="C4" s="19" t="inlineStr">
        <is>
          <t>CLIENTDEC</t>
        </is>
      </c>
      <c r="D4" s="19" t="inlineStr">
        <is>
          <t>SUBKIND</t>
        </is>
      </c>
      <c r="E4" s="19" t="inlineStr">
        <is>
          <t>YN</t>
        </is>
      </c>
      <c r="F4" s="19" t="inlineStr">
        <is>
          <t>YNT</t>
        </is>
      </c>
      <c r="G4" s="19" t="inlineStr">
        <is>
          <t>PRIORITY</t>
        </is>
      </c>
      <c r="H4" s="19" t="inlineStr">
        <is>
          <t>RFISTATUS</t>
        </is>
      </c>
      <c r="I4" s="19" t="inlineStr">
        <is>
          <t>PARTY</t>
        </is>
      </c>
      <c r="J4" s="19" t="inlineStr">
        <is>
          <t>NOCGROUP</t>
        </is>
      </c>
      <c r="K4" s="19" t="inlineStr">
        <is>
          <t>GATE</t>
        </is>
      </c>
      <c r="L4" s="19" t="inlineStr">
        <is>
          <t>JURIS</t>
        </is>
      </c>
      <c r="M4" s="19" t="inlineStr">
        <is>
          <t>AUTHORITY</t>
        </is>
      </c>
      <c r="N4" s="19" t="inlineStr">
        <is>
          <t>NOCSTATUS</t>
        </is>
      </c>
      <c r="O4" s="19" t="inlineStr">
        <is>
          <t>RECSTATE</t>
        </is>
      </c>
      <c r="P4" s="19" t="inlineStr">
        <is>
          <t>SUIT</t>
        </is>
      </c>
      <c r="Q4" s="19" t="inlineStr">
        <is>
          <t>CDE</t>
        </is>
      </c>
      <c r="R4" s="19" t="inlineStr">
        <is>
          <t>STAGE</t>
        </is>
      </c>
      <c r="S4" s="19" t="inlineStr">
        <is>
          <t>SISTATUS</t>
        </is>
      </c>
      <c r="T4" s="19" t="inlineStr">
        <is>
          <t>IMPACT</t>
        </is>
      </c>
      <c r="U4" s="19" t="inlineStr">
        <is>
          <t>NCRKIND</t>
        </is>
      </c>
      <c r="V4" s="19" t="inlineStr">
        <is>
          <t>NCRREF</t>
        </is>
      </c>
      <c r="W4" s="19" t="inlineStr">
        <is>
          <t>ROOT</t>
        </is>
      </c>
      <c r="X4" s="19" t="inlineStr">
        <is>
          <t>SEV</t>
        </is>
      </c>
      <c r="Y4" s="19" t="inlineStr">
        <is>
          <t>AGREE</t>
        </is>
      </c>
      <c r="Z4" s="19" t="inlineStr">
        <is>
          <t>DECISION3</t>
        </is>
      </c>
      <c r="AA4" s="19" t="inlineStr">
        <is>
          <t>VOKIND</t>
        </is>
      </c>
      <c r="AB4" s="19" t="inlineStr">
        <is>
          <t>VOSTATUS</t>
        </is>
      </c>
      <c r="AC4" s="19" t="inlineStr">
        <is>
          <t>MTYPE</t>
        </is>
      </c>
      <c r="AD4" s="19" t="inlineStr">
        <is>
          <t>ACTSTATUS</t>
        </is>
      </c>
      <c r="AE4" s="19" t="inlineStr">
        <is>
          <t>DCNORIGIN</t>
        </is>
      </c>
      <c r="AF4" s="19" t="inlineStr">
        <is>
          <t>DCNDEC</t>
        </is>
      </c>
      <c r="AG4" s="19" t="inlineStr">
        <is>
          <t>DELSTATUS</t>
        </is>
      </c>
      <c r="AH4" s="19" t="inlineStr">
        <is>
          <t>IRKIND</t>
        </is>
      </c>
      <c r="AI4" s="19" t="inlineStr">
        <is>
          <t>HOLDPT</t>
        </is>
      </c>
      <c r="AJ4" s="19" t="inlineStr">
        <is>
          <t>HOCAT</t>
        </is>
      </c>
      <c r="AK4" s="19" t="inlineStr">
        <is>
          <t>FORMAT</t>
        </is>
      </c>
      <c r="AL4" s="19" t="inlineStr">
        <is>
          <t>HOSTATUS</t>
        </is>
      </c>
      <c r="AM4" s="19" t="inlineStr">
        <is>
          <t>CMTLEVEL</t>
        </is>
      </c>
      <c r="AN4" s="19" t="inlineStr">
        <is>
          <t>REVIEWER</t>
        </is>
      </c>
      <c r="AO4" s="19" t="inlineStr">
        <is>
          <t>DISPO</t>
        </is>
      </c>
      <c r="AP4" s="19" t="inlineStr">
        <is>
          <t>OPENCLOSED</t>
        </is>
      </c>
    </row>
    <row r="5">
      <c r="A5" s="20" t="inlineStr">
        <is>
          <t>A</t>
        </is>
      </c>
      <c r="B5" s="20" t="inlineStr">
        <is>
          <t>A</t>
        </is>
      </c>
      <c r="C5" s="20" t="inlineStr">
        <is>
          <t>No objection - proceed</t>
        </is>
      </c>
      <c r="D5" s="20" t="inlineStr">
        <is>
          <t>MS</t>
        </is>
      </c>
      <c r="E5" s="20" t="inlineStr">
        <is>
          <t>Y</t>
        </is>
      </c>
      <c r="F5" s="20" t="inlineStr">
        <is>
          <t>Yes</t>
        </is>
      </c>
      <c r="G5" s="20" t="inlineStr">
        <is>
          <t>High</t>
        </is>
      </c>
      <c r="H5" s="20" t="inlineStr">
        <is>
          <t>Open</t>
        </is>
      </c>
      <c r="I5" s="20" t="inlineStr">
        <is>
          <t>Client</t>
        </is>
      </c>
      <c r="J5" s="20" t="inlineStr">
        <is>
          <t>1 Project registration</t>
        </is>
      </c>
      <c r="K5" s="20" t="inlineStr">
        <is>
          <t>Concept/planning</t>
        </is>
      </c>
      <c r="L5" s="20" t="inlineStr">
        <is>
          <t>Dubai</t>
        </is>
      </c>
      <c r="M5" s="20" t="inlineStr">
        <is>
          <t>DM Dubai Municipality</t>
        </is>
      </c>
      <c r="N5" s="20" t="inlineStr">
        <is>
          <t>Unverified</t>
        </is>
      </c>
      <c r="O5" s="20" t="inlineStr">
        <is>
          <t>Draft</t>
        </is>
      </c>
      <c r="P5" s="20" t="inlineStr">
        <is>
          <t>SU-WIP</t>
        </is>
      </c>
      <c r="Q5" s="20" t="inlineStr">
        <is>
          <t>WIP</t>
        </is>
      </c>
      <c r="R5" s="20" t="inlineStr">
        <is>
          <t>0</t>
        </is>
      </c>
      <c r="S5" s="20" t="inlineStr">
        <is>
          <t>Issued</t>
        </is>
      </c>
      <c r="T5" s="20" t="inlineStr">
        <is>
          <t>None</t>
        </is>
      </c>
      <c r="U5" s="20" t="inlineStr">
        <is>
          <t>SOR</t>
        </is>
      </c>
      <c r="V5" s="20" t="inlineStr">
        <is>
          <t>Specification</t>
        </is>
      </c>
      <c r="W5" s="20" t="inlineStr">
        <is>
          <t>Workmanship</t>
        </is>
      </c>
      <c r="X5" s="20" t="inlineStr">
        <is>
          <t>Major</t>
        </is>
      </c>
      <c r="Y5" s="20" t="inlineStr">
        <is>
          <t>Agree</t>
        </is>
      </c>
      <c r="Z5" s="20" t="inlineStr">
        <is>
          <t>Approved</t>
        </is>
      </c>
      <c r="AA5" s="20" t="inlineStr">
        <is>
          <t>VI</t>
        </is>
      </c>
      <c r="AB5" s="20" t="inlineStr">
        <is>
          <t>Draft</t>
        </is>
      </c>
      <c r="AC5" s="20" t="inlineStr">
        <is>
          <t>Progress</t>
        </is>
      </c>
      <c r="AD5" s="20" t="inlineStr">
        <is>
          <t>Open</t>
        </is>
      </c>
      <c r="AE5" s="20" t="inlineStr">
        <is>
          <t>Client</t>
        </is>
      </c>
      <c r="AF5" s="20" t="inlineStr">
        <is>
          <t>Pending</t>
        </is>
      </c>
      <c r="AG5" s="20" t="inlineStr">
        <is>
          <t>Not started</t>
        </is>
      </c>
      <c r="AH5" s="20" t="inlineStr">
        <is>
          <t>WIR</t>
        </is>
      </c>
      <c r="AI5" s="20" t="inlineStr">
        <is>
          <t>Hold</t>
        </is>
      </c>
      <c r="AJ5" s="20" t="inlineStr">
        <is>
          <t>O&amp;M manual</t>
        </is>
      </c>
      <c r="AK5" s="20" t="inlineStr">
        <is>
          <t>Hard copy</t>
        </is>
      </c>
      <c r="AL5" s="20" t="inlineStr">
        <is>
          <t>Not submitted</t>
        </is>
      </c>
      <c r="AM5" s="20" t="inlineStr">
        <is>
          <t>0</t>
        </is>
      </c>
      <c r="AN5" s="20" t="inlineStr">
        <is>
          <t>Client</t>
        </is>
      </c>
      <c r="AO5" s="20" t="inlineStr">
        <is>
          <t>Accepted</t>
        </is>
      </c>
      <c r="AP5" s="20" t="inlineStr">
        <is>
          <t>Open</t>
        </is>
      </c>
    </row>
    <row r="6">
      <c r="A6" s="20" t="inlineStr">
        <is>
          <t>S</t>
        </is>
      </c>
      <c r="B6" s="20" t="inlineStr">
        <is>
          <t>B</t>
        </is>
      </c>
      <c r="C6" s="20" t="inlineStr">
        <is>
          <t>Objection - resubmit</t>
        </is>
      </c>
      <c r="D6" s="20" t="inlineStr">
        <is>
          <t>SD</t>
        </is>
      </c>
      <c r="E6" s="20" t="inlineStr">
        <is>
          <t>N</t>
        </is>
      </c>
      <c r="F6" s="20" t="inlineStr">
        <is>
          <t>No</t>
        </is>
      </c>
      <c r="G6" s="20" t="inlineStr">
        <is>
          <t>Normal</t>
        </is>
      </c>
      <c r="H6" s="20" t="inlineStr">
        <is>
          <t>Answered</t>
        </is>
      </c>
      <c r="I6" s="20" t="inlineStr">
        <is>
          <t>PMC</t>
        </is>
      </c>
      <c r="J6" s="20" t="inlineStr">
        <is>
          <t>2 Studies</t>
        </is>
      </c>
      <c r="K6" s="20" t="inlineStr">
        <is>
          <t>Permit/final design</t>
        </is>
      </c>
      <c r="L6" s="20" t="inlineStr">
        <is>
          <t>Abu Dhabi</t>
        </is>
      </c>
      <c r="M6" s="20" t="inlineStr">
        <is>
          <t>DDA</t>
        </is>
      </c>
      <c r="N6" s="20" t="inlineStr">
        <is>
          <t>Planned</t>
        </is>
      </c>
      <c r="O6" s="20" t="inlineStr">
        <is>
          <t>Active</t>
        </is>
      </c>
      <c r="P6" s="20" t="inlineStr">
        <is>
          <t>SU-COORD</t>
        </is>
      </c>
      <c r="Q6" s="20" t="inlineStr">
        <is>
          <t>Shared</t>
        </is>
      </c>
      <c r="R6" s="20" t="inlineStr">
        <is>
          <t>1</t>
        </is>
      </c>
      <c r="S6" s="20" t="inlineStr">
        <is>
          <t>Acknowledged</t>
        </is>
      </c>
      <c r="T6" s="20" t="inlineStr">
        <is>
          <t>Possible</t>
        </is>
      </c>
      <c r="U6" s="20" t="inlineStr">
        <is>
          <t>FO</t>
        </is>
      </c>
      <c r="V6" s="20" t="inlineStr">
        <is>
          <t>Design drawing</t>
        </is>
      </c>
      <c r="W6" s="20" t="inlineStr">
        <is>
          <t>Material</t>
        </is>
      </c>
      <c r="X6" s="20" t="inlineStr">
        <is>
          <t>Minor</t>
        </is>
      </c>
      <c r="Y6" s="20" t="inlineStr">
        <is>
          <t>Disagree</t>
        </is>
      </c>
      <c r="Z6" s="20" t="inlineStr">
        <is>
          <t>Approved as noted</t>
        </is>
      </c>
      <c r="AA6" s="20" t="inlineStr">
        <is>
          <t>VP</t>
        </is>
      </c>
      <c r="AB6" s="20" t="inlineStr">
        <is>
          <t>Under evaluation</t>
        </is>
      </c>
      <c r="AC6" s="20" t="inlineStr">
        <is>
          <t>Design</t>
        </is>
      </c>
      <c r="AD6" s="20" t="inlineStr">
        <is>
          <t>In progress</t>
        </is>
      </c>
      <c r="AE6" s="20" t="inlineStr">
        <is>
          <t>Authority</t>
        </is>
      </c>
      <c r="AF6" s="20" t="inlineStr">
        <is>
          <t>Approved</t>
        </is>
      </c>
      <c r="AG6" s="20" t="inlineStr">
        <is>
          <t>In progress</t>
        </is>
      </c>
      <c r="AH6" s="20" t="inlineStr">
        <is>
          <t>MIR</t>
        </is>
      </c>
      <c r="AI6" s="20" t="inlineStr">
        <is>
          <t>Witness</t>
        </is>
      </c>
      <c r="AJ6" s="20" t="inlineStr">
        <is>
          <t>As-built drawings</t>
        </is>
      </c>
      <c r="AK6" s="20" t="inlineStr">
        <is>
          <t>Soft copy</t>
        </is>
      </c>
      <c r="AL6" s="20" t="inlineStr">
        <is>
          <t>Submitted</t>
        </is>
      </c>
      <c r="AM6" s="20" t="inlineStr">
        <is>
          <t>1</t>
        </is>
      </c>
      <c r="AN6" s="20" t="inlineStr">
        <is>
          <t>PMC</t>
        </is>
      </c>
      <c r="AO6" s="20" t="inlineStr">
        <is>
          <t>Not accepted</t>
        </is>
      </c>
      <c r="AP6" s="20" t="inlineStr">
        <is>
          <t>Closed</t>
        </is>
      </c>
    </row>
    <row r="7">
      <c r="A7" s="20" t="inlineStr">
        <is>
          <t>M</t>
        </is>
      </c>
      <c r="B7" s="20" t="inlineStr">
        <is>
          <t>C</t>
        </is>
      </c>
      <c r="C7" s="20" t="inlineStr">
        <is>
          <t>Not required</t>
        </is>
      </c>
      <c r="D7" s="20" t="inlineStr">
        <is>
          <t>MT</t>
        </is>
      </c>
      <c r="F7" s="20" t="inlineStr">
        <is>
          <t>TBC</t>
        </is>
      </c>
      <c r="G7" s="20" t="inlineStr">
        <is>
          <t>Low</t>
        </is>
      </c>
      <c r="H7" s="20" t="inlineStr">
        <is>
          <t>Closed</t>
        </is>
      </c>
      <c r="I7" s="20" t="inlineStr">
        <is>
          <t>Design architect</t>
        </is>
      </c>
      <c r="J7" s="20" t="inlineStr">
        <is>
          <t>3 NOCs and affection plan</t>
        </is>
      </c>
      <c r="K7" s="20" t="inlineStr">
        <is>
          <t>Construction activity</t>
        </is>
      </c>
      <c r="L7" s="20" t="inlineStr">
        <is>
          <t>Sharjah</t>
        </is>
      </c>
      <c r="M7" s="20" t="inlineStr">
        <is>
          <t>Trakhees</t>
        </is>
      </c>
      <c r="N7" s="20" t="inlineStr">
        <is>
          <t>Submitted</t>
        </is>
      </c>
      <c r="O7" s="20" t="inlineStr">
        <is>
          <t>Superseded</t>
        </is>
      </c>
      <c r="P7" s="20" t="inlineStr">
        <is>
          <t>SU-INFO</t>
        </is>
      </c>
      <c r="Q7" s="20" t="inlineStr">
        <is>
          <t>Published</t>
        </is>
      </c>
      <c r="R7" s="20" t="inlineStr">
        <is>
          <t>2</t>
        </is>
      </c>
      <c r="S7" s="20" t="inlineStr">
        <is>
          <t>Executed</t>
        </is>
      </c>
      <c r="T7" s="20" t="inlineStr">
        <is>
          <t>Yes</t>
        </is>
      </c>
      <c r="U7" s="20" t="inlineStr">
        <is>
          <t>NCR</t>
        </is>
      </c>
      <c r="V7" s="20" t="inlineStr">
        <is>
          <t>Shop drawing</t>
        </is>
      </c>
      <c r="W7" s="20" t="inlineStr">
        <is>
          <t>Method</t>
        </is>
      </c>
      <c r="Z7" s="20" t="inlineStr">
        <is>
          <t>Not approved</t>
        </is>
      </c>
      <c r="AA7" s="20" t="inlineStr">
        <is>
          <t>VC</t>
        </is>
      </c>
      <c r="AB7" s="20" t="inlineStr">
        <is>
          <t>Recommended</t>
        </is>
      </c>
      <c r="AC7" s="20" t="inlineStr">
        <is>
          <t>Coordination</t>
        </is>
      </c>
      <c r="AD7" s="20" t="inlineStr">
        <is>
          <t>Closed</t>
        </is>
      </c>
      <c r="AE7" s="20" t="inlineStr">
        <is>
          <t>Consultant</t>
        </is>
      </c>
      <c r="AF7" s="20" t="inlineStr">
        <is>
          <t>Rejected</t>
        </is>
      </c>
      <c r="AG7" s="20" t="inlineStr">
        <is>
          <t>Shared</t>
        </is>
      </c>
      <c r="AI7" s="20" t="inlineStr">
        <is>
          <t>Surveillance</t>
        </is>
      </c>
      <c r="AJ7" s="20" t="inlineStr">
        <is>
          <t>Warranty / guarantee</t>
        </is>
      </c>
      <c r="AK7" s="20" t="inlineStr">
        <is>
          <t>Both</t>
        </is>
      </c>
      <c r="AL7" s="20" t="inlineStr">
        <is>
          <t>Under review</t>
        </is>
      </c>
      <c r="AM7" s="20" t="inlineStr">
        <is>
          <t>2</t>
        </is>
      </c>
      <c r="AN7" s="20" t="inlineStr">
        <is>
          <t>Authority</t>
        </is>
      </c>
      <c r="AO7" s="20" t="inlineStr">
        <is>
          <t>Carried to next stage</t>
        </is>
      </c>
    </row>
    <row r="8">
      <c r="A8" s="20" t="inlineStr">
        <is>
          <t>E</t>
        </is>
      </c>
      <c r="B8" s="20" t="inlineStr">
        <is>
          <t>D</t>
        </is>
      </c>
      <c r="D8" s="20" t="inlineStr">
        <is>
          <t>SC</t>
        </is>
      </c>
      <c r="H8" s="20" t="inlineStr">
        <is>
          <t>Void</t>
        </is>
      </c>
      <c r="I8" s="20" t="inlineStr">
        <is>
          <t>Consultant</t>
        </is>
      </c>
      <c r="J8" s="20" t="inlineStr">
        <is>
          <t>4 Preparatory approvals</t>
        </is>
      </c>
      <c r="K8" s="20" t="inlineStr">
        <is>
          <t>Completion/operation</t>
        </is>
      </c>
      <c r="L8" s="20" t="inlineStr">
        <is>
          <t>Other emirate</t>
        </is>
      </c>
      <c r="M8" s="20" t="inlineStr">
        <is>
          <t>Dubai Civil Defence</t>
        </is>
      </c>
      <c r="N8" s="20" t="inlineStr">
        <is>
          <t>Conditionally approved</t>
        </is>
      </c>
      <c r="O8" s="20" t="inlineStr">
        <is>
          <t>Closed</t>
        </is>
      </c>
      <c r="P8" s="20" t="inlineStr">
        <is>
          <t>SU-REVIEW</t>
        </is>
      </c>
      <c r="Q8" s="20" t="inlineStr">
        <is>
          <t>Archive</t>
        </is>
      </c>
      <c r="R8" s="20" t="inlineStr">
        <is>
          <t>3</t>
        </is>
      </c>
      <c r="S8" s="20" t="inlineStr">
        <is>
          <t>Closed</t>
        </is>
      </c>
      <c r="V8" s="20" t="inlineStr">
        <is>
          <t>Technical submittal</t>
        </is>
      </c>
      <c r="W8" s="20" t="inlineStr">
        <is>
          <t>Design</t>
        </is>
      </c>
      <c r="AA8" s="20" t="inlineStr">
        <is>
          <t>VS</t>
        </is>
      </c>
      <c r="AB8" s="20" t="inlineStr">
        <is>
          <t>Approved</t>
        </is>
      </c>
      <c r="AC8" s="20" t="inlineStr">
        <is>
          <t>Authority</t>
        </is>
      </c>
      <c r="AD8" s="20" t="inlineStr">
        <is>
          <t>Carried</t>
        </is>
      </c>
      <c r="AE8" s="20" t="inlineStr">
        <is>
          <t>Contractor</t>
        </is>
      </c>
      <c r="AF8" s="20" t="inlineStr">
        <is>
          <t>Deferred</t>
        </is>
      </c>
      <c r="AG8" s="20" t="inlineStr">
        <is>
          <t>Submitted</t>
        </is>
      </c>
      <c r="AJ8" s="20" t="inlineStr">
        <is>
          <t>Spare parts</t>
        </is>
      </c>
      <c r="AL8" s="20" t="inlineStr">
        <is>
          <t>Approved</t>
        </is>
      </c>
      <c r="AM8" s="20" t="inlineStr">
        <is>
          <t>3</t>
        </is>
      </c>
      <c r="AN8" s="20" t="inlineStr">
        <is>
          <t>Design architect</t>
        </is>
      </c>
    </row>
    <row r="9">
      <c r="A9" s="20" t="inlineStr">
        <is>
          <t>L</t>
        </is>
      </c>
      <c r="B9" s="20" t="inlineStr">
        <is>
          <t>E</t>
        </is>
      </c>
      <c r="D9" s="20" t="inlineStr">
        <is>
          <t>SP</t>
        </is>
      </c>
      <c r="I9" s="20" t="inlineStr">
        <is>
          <t>Contractor</t>
        </is>
      </c>
      <c r="J9" s="20" t="inlineStr">
        <is>
          <t>5 Access approvals</t>
        </is>
      </c>
      <c r="K9" s="20" t="inlineStr">
        <is>
          <t>None</t>
        </is>
      </c>
      <c r="L9" s="20" t="inlineStr">
        <is>
          <t>Free zone</t>
        </is>
      </c>
      <c r="M9" s="20" t="inlineStr">
        <is>
          <t>DEWA</t>
        </is>
      </c>
      <c r="N9" s="20" t="inlineStr">
        <is>
          <t>Approved</t>
        </is>
      </c>
      <c r="O9" s="20" t="inlineStr">
        <is>
          <t>Void</t>
        </is>
      </c>
      <c r="P9" s="20" t="inlineStr">
        <is>
          <t>SU-ISSUE</t>
        </is>
      </c>
      <c r="R9" s="20" t="inlineStr">
        <is>
          <t>4</t>
        </is>
      </c>
      <c r="S9" s="20" t="inlineStr">
        <is>
          <t>Cancelled</t>
        </is>
      </c>
      <c r="V9" s="20" t="inlineStr">
        <is>
          <t>Method statement</t>
        </is>
      </c>
      <c r="W9" s="20" t="inlineStr">
        <is>
          <t>Supervision</t>
        </is>
      </c>
      <c r="AB9" s="20" t="inlineStr">
        <is>
          <t>Rejected</t>
        </is>
      </c>
      <c r="AC9" s="20" t="inlineStr">
        <is>
          <t>Client</t>
        </is>
      </c>
      <c r="AD9" s="20" t="inlineStr">
        <is>
          <t>Dropped</t>
        </is>
      </c>
      <c r="AE9" s="20" t="inlineStr">
        <is>
          <t>Value engineering</t>
        </is>
      </c>
      <c r="AG9" s="20" t="inlineStr">
        <is>
          <t>Accepted</t>
        </is>
      </c>
      <c r="AJ9" s="20" t="inlineStr">
        <is>
          <t>Extra material</t>
        </is>
      </c>
      <c r="AL9" s="20" t="inlineStr">
        <is>
          <t>Rejected</t>
        </is>
      </c>
      <c r="AM9" s="20" t="inlineStr">
        <is>
          <t>4</t>
        </is>
      </c>
      <c r="AN9" s="20" t="inlineStr">
        <is>
          <t>Peer</t>
        </is>
      </c>
    </row>
    <row r="10">
      <c r="A10" s="20" t="inlineStr">
        <is>
          <t>P</t>
        </is>
      </c>
      <c r="B10" s="20" t="inlineStr">
        <is>
          <t>UR</t>
        </is>
      </c>
      <c r="D10" s="20" t="inlineStr">
        <is>
          <t>AB</t>
        </is>
      </c>
      <c r="I10" s="20" t="inlineStr">
        <is>
          <t>Subcontractor</t>
        </is>
      </c>
      <c r="J10" s="20" t="inlineStr">
        <is>
          <t>6 Municipality submissions</t>
        </is>
      </c>
      <c r="M10" s="20" t="inlineStr">
        <is>
          <t>RTA</t>
        </is>
      </c>
      <c r="N10" s="20" t="inlineStr">
        <is>
          <t>Rejected</t>
        </is>
      </c>
      <c r="R10" s="20" t="inlineStr">
        <is>
          <t>5</t>
        </is>
      </c>
      <c r="V10" s="20" t="inlineStr">
        <is>
          <t>Other</t>
        </is>
      </c>
      <c r="W10" s="20" t="inlineStr">
        <is>
          <t>Subcontractor</t>
        </is>
      </c>
      <c r="AB10" s="20" t="inlineStr">
        <is>
          <t>Withdrawn</t>
        </is>
      </c>
      <c r="AC10" s="20" t="inlineStr">
        <is>
          <t>Site</t>
        </is>
      </c>
      <c r="AE10" s="20" t="inlineStr">
        <is>
          <t>Coordination</t>
        </is>
      </c>
      <c r="AG10" s="20" t="inlineStr">
        <is>
          <t>Rejected</t>
        </is>
      </c>
      <c r="AJ10" s="20" t="inlineStr">
        <is>
          <t>Keys and access cards</t>
        </is>
      </c>
      <c r="AN10" s="20" t="inlineStr">
        <is>
          <t>Internal L1</t>
        </is>
      </c>
    </row>
    <row r="11">
      <c r="A11" s="20" t="inlineStr">
        <is>
          <t>F</t>
        </is>
      </c>
      <c r="D11" s="20" t="inlineStr">
        <is>
          <t>TS</t>
        </is>
      </c>
      <c r="I11" s="20" t="inlineStr">
        <is>
          <t>Supplier</t>
        </is>
      </c>
      <c r="J11" s="20" t="inlineStr">
        <is>
          <t>7 Design approvals</t>
        </is>
      </c>
      <c r="M11" s="20" t="inlineStr">
        <is>
          <t>DMT municipality (ADM/AAM/DRM)</t>
        </is>
      </c>
      <c r="N11" s="20" t="inlineStr">
        <is>
          <t>Expired</t>
        </is>
      </c>
      <c r="R11" s="20" t="inlineStr">
        <is>
          <t>6</t>
        </is>
      </c>
      <c r="W11" s="20" t="inlineStr">
        <is>
          <t>Equipment</t>
        </is>
      </c>
      <c r="AC11" s="20" t="inlineStr">
        <is>
          <t>Internal</t>
        </is>
      </c>
      <c r="AG11" s="20" t="inlineStr">
        <is>
          <t>On hold</t>
        </is>
      </c>
      <c r="AJ11" s="20" t="inlineStr">
        <is>
          <t>Testing and commissioning</t>
        </is>
      </c>
      <c r="AN11" s="20" t="inlineStr">
        <is>
          <t>Internal L2</t>
        </is>
      </c>
    </row>
    <row r="12">
      <c r="A12" s="20" t="inlineStr">
        <is>
          <t>I</t>
        </is>
      </c>
      <c r="D12" s="20" t="inlineStr">
        <is>
          <t>DS</t>
        </is>
      </c>
      <c r="I12" s="20" t="inlineStr">
        <is>
          <t>Authority</t>
        </is>
      </c>
      <c r="J12" s="20" t="inlineStr">
        <is>
          <t>8 Construction</t>
        </is>
      </c>
      <c r="M12" s="20" t="inlineStr">
        <is>
          <t>DMT planning (UPC)</t>
        </is>
      </c>
      <c r="N12" s="20" t="inlineStr">
        <is>
          <t>Not applicable</t>
        </is>
      </c>
      <c r="R12" s="20" t="inlineStr">
        <is>
          <t>7</t>
        </is>
      </c>
      <c r="W12" s="20" t="inlineStr">
        <is>
          <t>Documentation</t>
        </is>
      </c>
      <c r="AJ12" s="20" t="inlineStr">
        <is>
          <t>Training record</t>
        </is>
      </c>
      <c r="AN12" s="20" t="inlineStr">
        <is>
          <t>Internal L3</t>
        </is>
      </c>
    </row>
    <row r="13">
      <c r="A13" s="20" t="inlineStr">
        <is>
          <t>C</t>
        </is>
      </c>
      <c r="J13" s="20" t="inlineStr">
        <is>
          <t>9 Completion</t>
        </is>
      </c>
      <c r="M13" s="20" t="inlineStr">
        <is>
          <t>DMT Estidama</t>
        </is>
      </c>
      <c r="W13" s="20" t="inlineStr">
        <is>
          <t>Other</t>
        </is>
      </c>
      <c r="AJ13" s="20" t="inlineStr">
        <is>
          <t>Authority completion certificate</t>
        </is>
      </c>
    </row>
    <row r="14">
      <c r="A14" s="20" t="inlineStr">
        <is>
          <t>G</t>
        </is>
      </c>
      <c r="M14" s="20" t="inlineStr">
        <is>
          <t>ITC Abu Dhabi</t>
        </is>
      </c>
      <c r="AJ14" s="20" t="inlineStr">
        <is>
          <t>Asset register / COBie</t>
        </is>
      </c>
    </row>
    <row r="15">
      <c r="A15" s="20" t="inlineStr">
        <is>
          <t>Q</t>
        </is>
      </c>
      <c r="M15" s="20" t="inlineStr">
        <is>
          <t>Abu Dhabi Civil Defence</t>
        </is>
      </c>
      <c r="AJ15" s="20" t="inlineStr">
        <is>
          <t>Decennial liability documents</t>
        </is>
      </c>
    </row>
    <row r="16">
      <c r="A16" s="20" t="inlineStr">
        <is>
          <t>W</t>
        </is>
      </c>
      <c r="M16" s="20" t="inlineStr">
        <is>
          <t>TAQA Distribution</t>
        </is>
      </c>
      <c r="AJ16" s="20" t="inlineStr">
        <is>
          <t>Snag list close-out</t>
        </is>
      </c>
    </row>
    <row r="17">
      <c r="A17" s="20" t="inlineStr">
        <is>
          <t>Z</t>
        </is>
      </c>
      <c r="M17" s="20" t="inlineStr">
        <is>
          <t>TAQA Water Solutions</t>
        </is>
      </c>
    </row>
    <row r="18">
      <c r="M18" s="20" t="inlineStr">
        <is>
          <t>Transco</t>
        </is>
      </c>
    </row>
    <row r="19">
      <c r="M19" s="20" t="inlineStr">
        <is>
          <t>EAD</t>
        </is>
      </c>
    </row>
    <row r="20">
      <c r="M20" s="20" t="inlineStr">
        <is>
          <t>AD Police</t>
        </is>
      </c>
    </row>
    <row r="21">
      <c r="M21" s="20" t="inlineStr">
        <is>
          <t>Etisalat (e&amp;)</t>
        </is>
      </c>
    </row>
    <row r="22">
      <c r="M22" s="20" t="inlineStr">
        <is>
          <t>du</t>
        </is>
      </c>
    </row>
    <row r="23">
      <c r="M23" s="20" t="inlineStr">
        <is>
          <t>Awqaf</t>
        </is>
      </c>
    </row>
    <row r="24">
      <c r="M24" s="20" t="inlineStr">
        <is>
          <t>Gas network operator</t>
        </is>
      </c>
    </row>
    <row r="25">
      <c r="M25" s="20" t="inlineStr">
        <is>
          <t>Master developer / landlord</t>
        </is>
      </c>
    </row>
    <row r="26">
      <c r="M26" s="20" t="inlineStr">
        <is>
          <t>Free zone authority</t>
        </is>
      </c>
    </row>
    <row r="27">
      <c r="M27" s="2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TRK-SI Site instructions and site visit reports</dc:title>
  <dcterms:created xmlns:dcterms="http://purl.org/dc/terms/" xmlns:xsi="http://www.w3.org/2001/XMLSchema-instance" xsi:type="dcterms:W3CDTF">2026-11-05T13:56:40Z</dcterms:created>
  <dcterms:modified xmlns:dcterms="http://purl.org/dc/terms/" xmlns:xsi="http://www.w3.org/2001/XMLSchema-instance" xsi:type="dcterms:W3CDTF">2026-11-05T13:56:41Z</dcterms:modified>
</cp:coreProperties>
</file>