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'Register'!$A$5:$AA$505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6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TRK-NCR Non-conformance, site observation and field observation register</t>
        </is>
      </c>
    </row>
    <row r="2">
      <c r="A2" s="2" t="inlineStr">
        <is>
          <t>SOR and field observations answered in 3 working days or converted to an NCR; NCR closed only after the corrective action is verified by an approved inspection request.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NCR, Site Observation Report (SOR), Field Observation (02-SUPERVISION-FORMS).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Kind</t>
        </is>
      </c>
      <c r="C21" s="7" t="inlineStr">
        <is>
          <t>list NCRKIND</t>
        </is>
      </c>
      <c r="D21" s="7" t="inlineStr">
        <is>
          <t>SOR site observation, FO field observation, NCR non-conformance</t>
        </is>
      </c>
    </row>
    <row r="22">
      <c r="A22" s="7" t="inlineStr">
        <is>
          <t>Register</t>
        </is>
      </c>
      <c r="B22" s="7" t="inlineStr">
        <is>
          <t>ROLE</t>
        </is>
      </c>
      <c r="C22" s="7" t="inlineStr">
        <is>
          <t>list ROLE</t>
        </is>
      </c>
      <c r="D22" s="7" t="inlineStr">
        <is>
          <t>Discipline 1-letter ROLE (BBM-STD-93 §2)</t>
        </is>
      </c>
    </row>
    <row r="23">
      <c r="A23" s="7" t="inlineStr">
        <is>
          <t>Register</t>
        </is>
      </c>
      <c r="B23" s="7" t="inlineStr">
        <is>
          <t>Seq</t>
        </is>
      </c>
      <c r="C23" s="7" t="inlineStr">
        <is>
          <t>num</t>
        </is>
      </c>
      <c r="D23" s="7" t="inlineStr">
        <is>
          <t>Sequence per KIND and ROLE, from 1, never reused</t>
        </is>
      </c>
    </row>
    <row r="24">
      <c r="A24" s="7" t="inlineStr">
        <is>
          <t>Register</t>
        </is>
      </c>
      <c r="B24" s="7" t="inlineStr">
        <is>
          <t>Issued</t>
        </is>
      </c>
      <c r="C24" s="7" t="inlineStr">
        <is>
          <t>date</t>
        </is>
      </c>
      <c r="D24" s="7" t="inlineStr"/>
    </row>
    <row r="25">
      <c r="A25" s="7" t="inlineStr">
        <is>
          <t>Register</t>
        </is>
      </c>
      <c r="B25" s="7" t="inlineStr">
        <is>
          <t>Location</t>
        </is>
      </c>
      <c r="C25" s="7" t="inlineStr">
        <is>
          <t>text</t>
        </is>
      </c>
      <c r="D25" s="7" t="inlineStr"/>
    </row>
    <row r="26">
      <c r="A26" s="7" t="inlineStr">
        <is>
          <t>Register</t>
        </is>
      </c>
      <c r="B26" s="7" t="inlineStr">
        <is>
          <t>Level</t>
        </is>
      </c>
      <c r="C26" s="7" t="inlineStr">
        <is>
          <t>text</t>
        </is>
      </c>
      <c r="D26" s="7" t="inlineStr"/>
    </row>
    <row r="27">
      <c r="A27" s="7" t="inlineStr">
        <is>
          <t>Register</t>
        </is>
      </c>
      <c r="B27" s="7" t="inlineStr">
        <is>
          <t>Description</t>
        </is>
      </c>
      <c r="C27" s="7" t="inlineStr">
        <is>
          <t>text</t>
        </is>
      </c>
      <c r="D27" s="7" t="inlineStr"/>
    </row>
    <row r="28">
      <c r="A28" s="7" t="inlineStr">
        <is>
          <t>Register</t>
        </is>
      </c>
      <c r="B28" s="7" t="inlineStr">
        <is>
          <t>Requirement type</t>
        </is>
      </c>
      <c r="C28" s="7" t="inlineStr">
        <is>
          <t>list NCRREF</t>
        </is>
      </c>
      <c r="D28" s="7" t="inlineStr">
        <is>
          <t>Document not conformed with (office NCR form)</t>
        </is>
      </c>
    </row>
    <row r="29">
      <c r="A29" s="7" t="inlineStr">
        <is>
          <t>Register</t>
        </is>
      </c>
      <c r="B29" s="7" t="inlineStr">
        <is>
          <t>Requirement ref</t>
        </is>
      </c>
      <c r="C29" s="7" t="inlineStr">
        <is>
          <t>text</t>
        </is>
      </c>
      <c r="D29" s="7" t="inlineStr"/>
    </row>
    <row r="30">
      <c r="A30" s="7" t="inlineStr">
        <is>
          <t>Register</t>
        </is>
      </c>
      <c r="B30" s="7" t="inlineStr">
        <is>
          <t>Originator</t>
        </is>
      </c>
      <c r="C30" s="7" t="inlineStr">
        <is>
          <t>text</t>
        </is>
      </c>
      <c r="D30" s="7" t="inlineStr"/>
    </row>
    <row r="31">
      <c r="A31" s="7" t="inlineStr">
        <is>
          <t>Register</t>
        </is>
      </c>
      <c r="B31" s="7" t="inlineStr">
        <is>
          <t>Severity</t>
        </is>
      </c>
      <c r="C31" s="7" t="inlineStr">
        <is>
          <t>list SEV</t>
        </is>
      </c>
      <c r="D31" s="7" t="inlineStr"/>
    </row>
    <row r="32">
      <c r="A32" s="7" t="inlineStr">
        <is>
          <t>Register</t>
        </is>
      </c>
      <c r="B32" s="7" t="inlineStr">
        <is>
          <t>Root cause</t>
        </is>
      </c>
      <c r="C32" s="7" t="inlineStr">
        <is>
          <t>list ROOT</t>
        </is>
      </c>
      <c r="D32" s="7" t="inlineStr"/>
    </row>
    <row r="33">
      <c r="A33" s="7" t="inlineStr">
        <is>
          <t>Register</t>
        </is>
      </c>
      <c r="B33" s="7" t="inlineStr">
        <is>
          <t>Design origin</t>
        </is>
      </c>
      <c r="C33" s="7" t="inlineStr">
        <is>
          <t>list YN</t>
        </is>
      </c>
      <c r="D33" s="7" t="inlineStr">
        <is>
          <t>Y raises an office NC under QP-11</t>
        </is>
      </c>
    </row>
    <row r="34">
      <c r="A34" s="7" t="inlineStr">
        <is>
          <t>Register</t>
        </is>
      </c>
      <c r="B34" s="7" t="inlineStr">
        <is>
          <t>Contractor reply</t>
        </is>
      </c>
      <c r="C34" s="7" t="inlineStr">
        <is>
          <t>list AGREE</t>
        </is>
      </c>
      <c r="D34" s="7" t="inlineStr"/>
    </row>
    <row r="35">
      <c r="A35" s="7" t="inlineStr">
        <is>
          <t>Register</t>
        </is>
      </c>
      <c r="B35" s="7" t="inlineStr">
        <is>
          <t>Corrective action proposed</t>
        </is>
      </c>
      <c r="C35" s="7" t="inlineStr">
        <is>
          <t>date</t>
        </is>
      </c>
      <c r="D35" s="7" t="inlineStr"/>
    </row>
    <row r="36">
      <c r="A36" s="7" t="inlineStr">
        <is>
          <t>Register</t>
        </is>
      </c>
      <c r="B36" s="7" t="inlineStr">
        <is>
          <t>Consultant decision</t>
        </is>
      </c>
      <c r="C36" s="7" t="inlineStr">
        <is>
          <t>list DECISION3</t>
        </is>
      </c>
      <c r="D36" s="7" t="inlineStr">
        <is>
          <t>On the proposed corrective action</t>
        </is>
      </c>
    </row>
    <row r="37">
      <c r="A37" s="7" t="inlineStr">
        <is>
          <t>Register</t>
        </is>
      </c>
      <c r="B37" s="7" t="inlineStr">
        <is>
          <t>Implemented</t>
        </is>
      </c>
      <c r="C37" s="7" t="inlineStr">
        <is>
          <t>date</t>
        </is>
      </c>
      <c r="D37" s="7" t="inlineStr">
        <is>
          <t>Contractor implementation date</t>
        </is>
      </c>
    </row>
    <row r="38">
      <c r="A38" s="7" t="inlineStr">
        <is>
          <t>Register</t>
        </is>
      </c>
      <c r="B38" s="7" t="inlineStr">
        <is>
          <t>Verification IR</t>
        </is>
      </c>
      <c r="C38" s="7" t="inlineStr">
        <is>
          <t>text</t>
        </is>
      </c>
      <c r="D38" s="7" t="inlineStr">
        <is>
          <t>Approved IR closing it (TRK-IR)</t>
        </is>
      </c>
    </row>
    <row r="39">
      <c r="A39" s="7" t="inlineStr">
        <is>
          <t>Register</t>
        </is>
      </c>
      <c r="B39" s="7" t="inlineStr">
        <is>
          <t>Closed</t>
        </is>
      </c>
      <c r="C39" s="7" t="inlineStr">
        <is>
          <t>date</t>
        </is>
      </c>
      <c r="D39" s="7" t="inlineStr">
        <is>
          <t>Close-out date</t>
        </is>
      </c>
    </row>
    <row r="40">
      <c r="A40" s="7" t="inlineStr">
        <is>
          <t>Register</t>
        </is>
      </c>
      <c r="B40" s="7" t="inlineStr">
        <is>
          <t>Converted to NCR</t>
        </is>
      </c>
      <c r="C40" s="7" t="inlineStr">
        <is>
          <t>text</t>
        </is>
      </c>
      <c r="D40" s="7" t="inlineStr">
        <is>
          <t>For SOR/FO not answered in time: the NCR ID</t>
        </is>
      </c>
    </row>
    <row r="41">
      <c r="A41" s="7" t="inlineStr">
        <is>
          <t>Register</t>
        </is>
      </c>
      <c r="B41" s="7" t="inlineStr">
        <is>
          <t>Due</t>
        </is>
      </c>
      <c r="C41" s="7" t="inlineStr">
        <is>
          <t>formula</t>
        </is>
      </c>
      <c r="D41" s="7" t="inlineStr">
        <is>
          <t>Formula: NCR = Issued + NCR days; SOR/FO = Issued + SOR working days</t>
        </is>
      </c>
    </row>
    <row r="42">
      <c r="A42" s="7" t="inlineStr">
        <is>
          <t>Register</t>
        </is>
      </c>
      <c r="B42" s="7" t="inlineStr">
        <is>
          <t>Days open</t>
        </is>
      </c>
      <c r="C42" s="7" t="inlineStr">
        <is>
          <t>formula</t>
        </is>
      </c>
      <c r="D42" s="7" t="inlineStr">
        <is>
          <t>Formula: Closed (or the data date) minus Issued</t>
        </is>
      </c>
    </row>
    <row r="43">
      <c r="A43" s="7" t="inlineStr">
        <is>
          <t>Register</t>
        </is>
      </c>
      <c r="B43" s="7" t="inlineStr">
        <is>
          <t>Overdue</t>
        </is>
      </c>
      <c r="C43" s="7" t="inlineStr">
        <is>
          <t>formula</t>
        </is>
      </c>
      <c r="D43" s="7" t="inlineStr">
        <is>
          <t>Formula: OVERDUE when no Closed and the data date is past Due</t>
        </is>
      </c>
    </row>
    <row r="44">
      <c r="A44" s="7" t="inlineStr">
        <is>
          <t>Register</t>
        </is>
      </c>
      <c r="B44" s="7" t="inlineStr">
        <is>
          <t>Status</t>
        </is>
      </c>
      <c r="C44" s="7" t="inlineStr">
        <is>
          <t>formula</t>
        </is>
      </c>
      <c r="D44" s="7" t="inlineStr">
        <is>
          <t>Formula: Closed once the close-out date is entered</t>
        </is>
      </c>
    </row>
    <row r="45">
      <c r="A45" s="7" t="inlineStr">
        <is>
          <t>Register</t>
        </is>
      </c>
      <c r="B45" s="7" t="inlineStr">
        <is>
          <t>Evidence (CDE link)</t>
        </is>
      </c>
      <c r="C45" s="7" t="inlineStr">
        <is>
          <t>text</t>
        </is>
      </c>
      <c r="D45" s="7" t="inlineStr">
        <is>
          <t>Link to the signed form, transmittal or decision; required to close (O-DEC-179)</t>
        </is>
      </c>
    </row>
    <row r="46">
      <c r="A46" s="7" t="inlineStr">
        <is>
          <t>Register</t>
        </is>
      </c>
      <c r="B46" s="7" t="inlineStr">
        <is>
          <t>Remarks</t>
        </is>
      </c>
      <c r="C46" s="7" t="inlineStr">
        <is>
          <t>text</t>
        </is>
      </c>
      <c r="D46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TRK-NCR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Open</t>
        </is>
      </c>
      <c r="B7" s="9">
        <f>COUNTIFS('Register'!$Y$6:$Y$505,"Open")</f>
        <v/>
      </c>
      <c r="C7" s="7" t="inlineStr"/>
    </row>
    <row r="8">
      <c r="A8" s="7" t="inlineStr">
        <is>
          <t>Status: Closed</t>
        </is>
      </c>
      <c r="B8" s="9">
        <f>COUNTIFS('Register'!$Y$6:$Y$505,"Closed")</f>
        <v/>
      </c>
      <c r="C8" s="7" t="inlineStr"/>
    </row>
    <row r="9">
      <c r="A9" s="7" t="inlineStr">
        <is>
          <t>Overdue now</t>
        </is>
      </c>
      <c r="B9" s="9">
        <f>COUNTIF('Register'!$X$6:$X$505,"OVERDUE")</f>
        <v/>
      </c>
      <c r="C9" s="7" t="inlineStr">
        <is>
          <t>Open and past due at the data date</t>
        </is>
      </c>
    </row>
    <row r="10">
      <c r="A10" s="7" t="inlineStr">
        <is>
          <t>Average days (closed and open)</t>
        </is>
      </c>
      <c r="B10" s="9">
        <f>IFERROR(AVERAGE('Register'!$W$6:$W$505),"no data")</f>
        <v/>
      </c>
      <c r="C10" s="7" t="inlineStr"/>
    </row>
    <row r="12">
      <c r="A12" s="6" t="inlineStr">
        <is>
          <t>KPI (BBM-STD-98)</t>
        </is>
      </c>
      <c r="B12" s="6" t="inlineStr">
        <is>
          <t>Actual</t>
        </is>
      </c>
      <c r="C12" s="6" t="inlineStr">
        <is>
          <t>Target</t>
        </is>
      </c>
      <c r="D12" s="6" t="inlineStr">
        <is>
          <t>Indicator</t>
        </is>
      </c>
    </row>
    <row r="13">
      <c r="A13" s="7" t="inlineStr">
        <is>
          <t>K-SV-04</t>
        </is>
      </c>
      <c r="B13" s="9">
        <f>COUNTIFS('Register'!$B$6:$B$505,"NCR",'Register'!$N$6:$N$505,"Y")</f>
        <v/>
      </c>
      <c r="C13" s="7" t="inlineStr">
        <is>
          <t>Baseline</t>
        </is>
      </c>
      <c r="D13" s="7" t="inlineStr">
        <is>
          <t>Design-origin site NCRs (count; divide by 10,000 m2 GFA under construction for the KPI)</t>
        </is>
      </c>
    </row>
    <row r="15">
      <c r="A15" s="6" t="inlineStr">
        <is>
          <t>By discipline (ROLE)</t>
        </is>
      </c>
      <c r="B15" s="6" t="inlineStr">
        <is>
          <t>Open</t>
        </is>
      </c>
      <c r="C15" s="6" t="inlineStr">
        <is>
          <t>Closed</t>
        </is>
      </c>
    </row>
    <row r="16">
      <c r="A16" s="7" t="inlineStr">
        <is>
          <t>A</t>
        </is>
      </c>
      <c r="B16" s="7">
        <f>COUNTIFS('Register'!$C$6:$C$505,"A",'Register'!$Y$6:$Y$505,"Open")</f>
        <v/>
      </c>
      <c r="C16" s="7">
        <f>COUNTIFS('Register'!$C$6:$C$505,"A",'Register'!$Y$6:$Y$505,"Closed")</f>
        <v/>
      </c>
    </row>
    <row r="17">
      <c r="A17" s="7" t="inlineStr">
        <is>
          <t>S</t>
        </is>
      </c>
      <c r="B17" s="7">
        <f>COUNTIFS('Register'!$C$6:$C$505,"S",'Register'!$Y$6:$Y$505,"Open")</f>
        <v/>
      </c>
      <c r="C17" s="7">
        <f>COUNTIFS('Register'!$C$6:$C$505,"S",'Register'!$Y$6:$Y$505,"Closed")</f>
        <v/>
      </c>
    </row>
    <row r="18">
      <c r="A18" s="7" t="inlineStr">
        <is>
          <t>M</t>
        </is>
      </c>
      <c r="B18" s="7">
        <f>COUNTIFS('Register'!$C$6:$C$505,"M",'Register'!$Y$6:$Y$505,"Open")</f>
        <v/>
      </c>
      <c r="C18" s="7">
        <f>COUNTIFS('Register'!$C$6:$C$505,"M",'Register'!$Y$6:$Y$505,"Closed")</f>
        <v/>
      </c>
    </row>
    <row r="19">
      <c r="A19" s="7" t="inlineStr">
        <is>
          <t>E</t>
        </is>
      </c>
      <c r="B19" s="7">
        <f>COUNTIFS('Register'!$C$6:$C$505,"E",'Register'!$Y$6:$Y$505,"Open")</f>
        <v/>
      </c>
      <c r="C19" s="7">
        <f>COUNTIFS('Register'!$C$6:$C$505,"E",'Register'!$Y$6:$Y$505,"Closed")</f>
        <v/>
      </c>
    </row>
    <row r="20">
      <c r="A20" s="7" t="inlineStr">
        <is>
          <t>L</t>
        </is>
      </c>
      <c r="B20" s="7">
        <f>COUNTIFS('Register'!$C$6:$C$505,"L",'Register'!$Y$6:$Y$505,"Open")</f>
        <v/>
      </c>
      <c r="C20" s="7">
        <f>COUNTIFS('Register'!$C$6:$C$505,"L",'Register'!$Y$6:$Y$505,"Closed")</f>
        <v/>
      </c>
    </row>
    <row r="21">
      <c r="A21" s="7" t="inlineStr">
        <is>
          <t>P</t>
        </is>
      </c>
      <c r="B21" s="7">
        <f>COUNTIFS('Register'!$C$6:$C$505,"P",'Register'!$Y$6:$Y$505,"Open")</f>
        <v/>
      </c>
      <c r="C21" s="7">
        <f>COUNTIFS('Register'!$C$6:$C$505,"P",'Register'!$Y$6:$Y$505,"Closed")</f>
        <v/>
      </c>
    </row>
    <row r="22">
      <c r="A22" s="7" t="inlineStr">
        <is>
          <t>F</t>
        </is>
      </c>
      <c r="B22" s="7">
        <f>COUNTIFS('Register'!$C$6:$C$505,"F",'Register'!$Y$6:$Y$505,"Open")</f>
        <v/>
      </c>
      <c r="C22" s="7">
        <f>COUNTIFS('Register'!$C$6:$C$505,"F",'Register'!$Y$6:$Y$505,"Closed")</f>
        <v/>
      </c>
    </row>
    <row r="23">
      <c r="A23" s="7" t="inlineStr">
        <is>
          <t>I</t>
        </is>
      </c>
      <c r="B23" s="7">
        <f>COUNTIFS('Register'!$C$6:$C$505,"I",'Register'!$Y$6:$Y$505,"Open")</f>
        <v/>
      </c>
      <c r="C23" s="7">
        <f>COUNTIFS('Register'!$C$6:$C$505,"I",'Register'!$Y$6:$Y$505,"Closed")</f>
        <v/>
      </c>
    </row>
    <row r="24">
      <c r="A24" s="7" t="inlineStr">
        <is>
          <t>C</t>
        </is>
      </c>
      <c r="B24" s="7">
        <f>COUNTIFS('Register'!$C$6:$C$505,"C",'Register'!$Y$6:$Y$505,"Open")</f>
        <v/>
      </c>
      <c r="C24" s="7">
        <f>COUNTIFS('Register'!$C$6:$C$505,"C",'Register'!$Y$6:$Y$505,"Closed")</f>
        <v/>
      </c>
    </row>
    <row r="25">
      <c r="A25" s="7" t="inlineStr">
        <is>
          <t>G</t>
        </is>
      </c>
      <c r="B25" s="7">
        <f>COUNTIFS('Register'!$C$6:$C$505,"G",'Register'!$Y$6:$Y$505,"Open")</f>
        <v/>
      </c>
      <c r="C25" s="7">
        <f>COUNTIFS('Register'!$C$6:$C$505,"G",'Register'!$Y$6:$Y$505,"Closed")</f>
        <v/>
      </c>
    </row>
    <row r="26">
      <c r="A26" s="7" t="inlineStr">
        <is>
          <t>Q</t>
        </is>
      </c>
      <c r="B26" s="7">
        <f>COUNTIFS('Register'!$C$6:$C$505,"Q",'Register'!$Y$6:$Y$505,"Open")</f>
        <v/>
      </c>
      <c r="C26" s="7">
        <f>COUNTIFS('Register'!$C$6:$C$505,"Q",'Register'!$Y$6:$Y$505,"Closed")</f>
        <v/>
      </c>
    </row>
    <row r="27">
      <c r="A27" s="7" t="inlineStr">
        <is>
          <t>W</t>
        </is>
      </c>
      <c r="B27" s="7">
        <f>COUNTIFS('Register'!$C$6:$C$505,"W",'Register'!$Y$6:$Y$505,"Open")</f>
        <v/>
      </c>
      <c r="C27" s="7">
        <f>COUNTIFS('Register'!$C$6:$C$505,"W",'Register'!$Y$6:$Y$505,"Closed")</f>
        <v/>
      </c>
    </row>
    <row r="28">
      <c r="A28" s="7" t="inlineStr">
        <is>
          <t>Z</t>
        </is>
      </c>
      <c r="B28" s="7">
        <f>COUNTIFS('Register'!$C$6:$C$505,"Z",'Register'!$Y$6:$Y$505,"Open")</f>
        <v/>
      </c>
      <c r="C28" s="7">
        <f>COUNTIFS('Register'!$C$6:$C$505,"Z",'Register'!$Y$6:$Y$505,"Closed")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AA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11" customWidth="1" min="5" max="5"/>
    <col width="16" customWidth="1" min="6" max="6"/>
    <col width="7" customWidth="1" min="7" max="7"/>
    <col width="36" customWidth="1" min="8" max="8"/>
    <col width="16" customWidth="1" min="9" max="9"/>
    <col width="16" customWidth="1" min="10" max="10"/>
    <col width="12" customWidth="1" min="11" max="11"/>
    <col width="8" customWidth="1" min="12" max="12"/>
    <col width="13" customWidth="1" min="13" max="13"/>
    <col width="8" customWidth="1" min="14" max="14"/>
    <col width="9" customWidth="1" min="15" max="15"/>
    <col width="11" customWidth="1" min="16" max="16"/>
    <col width="15" customWidth="1" min="17" max="17"/>
    <col width="11" customWidth="1" min="18" max="18"/>
    <col width="16" customWidth="1" min="19" max="19"/>
    <col width="11" customWidth="1" min="20" max="20"/>
    <col width="16" customWidth="1" min="21" max="21"/>
    <col width="11" customWidth="1" min="22" max="22"/>
    <col width="8" customWidth="1" min="23" max="23"/>
    <col width="10" customWidth="1" min="24" max="24"/>
    <col width="8" customWidth="1" min="25" max="25"/>
    <col width="30" customWidth="1" min="26" max="26"/>
    <col width="30" customWidth="1" min="27" max="27"/>
  </cols>
  <sheetData>
    <row r="1">
      <c r="A1" s="1" t="inlineStr">
        <is>
          <t>TRK-NCR Register</t>
        </is>
      </c>
    </row>
    <row r="2">
      <c r="A2" s="2" t="inlineStr">
        <is>
          <t>SOR and field observations answered in 3 working days or converted to an NCR; NCR closed only after the corrective action is verified by an approved inspection request.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Kind</t>
        </is>
      </c>
      <c r="C5" s="6" t="inlineStr">
        <is>
          <t>ROLE</t>
        </is>
      </c>
      <c r="D5" s="6" t="inlineStr">
        <is>
          <t>Seq</t>
        </is>
      </c>
      <c r="E5" s="6" t="inlineStr">
        <is>
          <t>Issued</t>
        </is>
      </c>
      <c r="F5" s="6" t="inlineStr">
        <is>
          <t>Location</t>
        </is>
      </c>
      <c r="G5" s="6" t="inlineStr">
        <is>
          <t>Level</t>
        </is>
      </c>
      <c r="H5" s="6" t="inlineStr">
        <is>
          <t>Description</t>
        </is>
      </c>
      <c r="I5" s="6" t="inlineStr">
        <is>
          <t>Requirement type</t>
        </is>
      </c>
      <c r="J5" s="6" t="inlineStr">
        <is>
          <t>Requirement ref</t>
        </is>
      </c>
      <c r="K5" s="6" t="inlineStr">
        <is>
          <t>Originator</t>
        </is>
      </c>
      <c r="L5" s="6" t="inlineStr">
        <is>
          <t>Severity</t>
        </is>
      </c>
      <c r="M5" s="6" t="inlineStr">
        <is>
          <t>Root cause</t>
        </is>
      </c>
      <c r="N5" s="6" t="inlineStr">
        <is>
          <t>Design origin</t>
        </is>
      </c>
      <c r="O5" s="6" t="inlineStr">
        <is>
          <t>Contractor reply</t>
        </is>
      </c>
      <c r="P5" s="6" t="inlineStr">
        <is>
          <t>Corrective action proposed</t>
        </is>
      </c>
      <c r="Q5" s="6" t="inlineStr">
        <is>
          <t>Consultant decision</t>
        </is>
      </c>
      <c r="R5" s="6" t="inlineStr">
        <is>
          <t>Implemented</t>
        </is>
      </c>
      <c r="S5" s="6" t="inlineStr">
        <is>
          <t>Verification IR</t>
        </is>
      </c>
      <c r="T5" s="6" t="inlineStr">
        <is>
          <t>Closed</t>
        </is>
      </c>
      <c r="U5" s="6" t="inlineStr">
        <is>
          <t>Converted to NCR</t>
        </is>
      </c>
      <c r="V5" s="6" t="inlineStr">
        <is>
          <t>Due</t>
        </is>
      </c>
      <c r="W5" s="6" t="inlineStr">
        <is>
          <t>Days open</t>
        </is>
      </c>
      <c r="X5" s="6" t="inlineStr">
        <is>
          <t>Overdue</t>
        </is>
      </c>
      <c r="Y5" s="6" t="inlineStr">
        <is>
          <t>Status</t>
        </is>
      </c>
      <c r="Z5" s="6" t="inlineStr">
        <is>
          <t>Evidence (CDE link)</t>
        </is>
      </c>
      <c r="AA5" s="6" t="inlineStr">
        <is>
          <t>Remarks</t>
        </is>
      </c>
    </row>
    <row r="6">
      <c r="A6" s="14">
        <f>IF(D6="","",PROJ&amp;"-"&amp;B6&amp;"-"&amp;C6&amp;"-"&amp;TEXT(D6,"0000"))</f>
        <v/>
      </c>
      <c r="B6" s="15" t="n"/>
      <c r="C6" s="15" t="n"/>
      <c r="D6" s="15" t="n"/>
      <c r="E6" s="16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6" t="n"/>
      <c r="Q6" s="15" t="n"/>
      <c r="R6" s="16" t="n"/>
      <c r="S6" s="15" t="n"/>
      <c r="T6" s="16" t="n"/>
      <c r="U6" s="15" t="n"/>
      <c r="V6" s="17">
        <f>IF(E6="","",IF(B6="NCR",E6+TA_NCR,_xlfn.WORKDAY.INTL(E6,TA_SOR,WEEKEND,HOL)))</f>
        <v/>
      </c>
      <c r="W6" s="14">
        <f>IF(E6="","",IF(T6="",DATADATE,T6)-E6)</f>
        <v/>
      </c>
      <c r="X6" s="14">
        <f>IF(OR(V6="",T6&lt;&gt;""),"",IF(DATADATE&gt;V6,"OVERDUE",""))</f>
        <v/>
      </c>
      <c r="Y6" s="14">
        <f>IF(A6="","",IF(T6&lt;&gt;"","Closed","Open"))</f>
        <v/>
      </c>
      <c r="Z6" s="15" t="n"/>
      <c r="AA6" s="15" t="n"/>
    </row>
    <row r="7">
      <c r="A7" s="14">
        <f>IF(D7="","",PROJ&amp;"-"&amp;B7&amp;"-"&amp;C7&amp;"-"&amp;TEXT(D7,"0000"))</f>
        <v/>
      </c>
      <c r="B7" s="15" t="n"/>
      <c r="C7" s="15" t="n"/>
      <c r="D7" s="15" t="n"/>
      <c r="E7" s="16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6" t="n"/>
      <c r="Q7" s="15" t="n"/>
      <c r="R7" s="16" t="n"/>
      <c r="S7" s="15" t="n"/>
      <c r="T7" s="16" t="n"/>
      <c r="U7" s="15" t="n"/>
      <c r="V7" s="17">
        <f>IF(E7="","",IF(B7="NCR",E7+TA_NCR,_xlfn.WORKDAY.INTL(E7,TA_SOR,WEEKEND,HOL)))</f>
        <v/>
      </c>
      <c r="W7" s="14">
        <f>IF(E7="","",IF(T7="",DATADATE,T7)-E7)</f>
        <v/>
      </c>
      <c r="X7" s="14">
        <f>IF(OR(V7="",T7&lt;&gt;""),"",IF(DATADATE&gt;V7,"OVERDUE",""))</f>
        <v/>
      </c>
      <c r="Y7" s="14">
        <f>IF(A7="","",IF(T7&lt;&gt;"","Closed","Open"))</f>
        <v/>
      </c>
      <c r="Z7" s="15" t="n"/>
      <c r="AA7" s="15" t="n"/>
    </row>
    <row r="8">
      <c r="A8" s="14">
        <f>IF(D8="","",PROJ&amp;"-"&amp;B8&amp;"-"&amp;C8&amp;"-"&amp;TEXT(D8,"0000"))</f>
        <v/>
      </c>
      <c r="B8" s="15" t="n"/>
      <c r="C8" s="15" t="n"/>
      <c r="D8" s="15" t="n"/>
      <c r="E8" s="16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6" t="n"/>
      <c r="Q8" s="15" t="n"/>
      <c r="R8" s="16" t="n"/>
      <c r="S8" s="15" t="n"/>
      <c r="T8" s="16" t="n"/>
      <c r="U8" s="15" t="n"/>
      <c r="V8" s="17">
        <f>IF(E8="","",IF(B8="NCR",E8+TA_NCR,_xlfn.WORKDAY.INTL(E8,TA_SOR,WEEKEND,HOL)))</f>
        <v/>
      </c>
      <c r="W8" s="14">
        <f>IF(E8="","",IF(T8="",DATADATE,T8)-E8)</f>
        <v/>
      </c>
      <c r="X8" s="14">
        <f>IF(OR(V8="",T8&lt;&gt;""),"",IF(DATADATE&gt;V8,"OVERDUE",""))</f>
        <v/>
      </c>
      <c r="Y8" s="14">
        <f>IF(A8="","",IF(T8&lt;&gt;"","Closed","Open"))</f>
        <v/>
      </c>
      <c r="Z8" s="15" t="n"/>
      <c r="AA8" s="15" t="n"/>
    </row>
    <row r="9">
      <c r="A9" s="14">
        <f>IF(D9="","",PROJ&amp;"-"&amp;B9&amp;"-"&amp;C9&amp;"-"&amp;TEXT(D9,"0000"))</f>
        <v/>
      </c>
      <c r="B9" s="15" t="n"/>
      <c r="C9" s="15" t="n"/>
      <c r="D9" s="15" t="n"/>
      <c r="E9" s="16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6" t="n"/>
      <c r="Q9" s="15" t="n"/>
      <c r="R9" s="16" t="n"/>
      <c r="S9" s="15" t="n"/>
      <c r="T9" s="16" t="n"/>
      <c r="U9" s="15" t="n"/>
      <c r="V9" s="17">
        <f>IF(E9="","",IF(B9="NCR",E9+TA_NCR,_xlfn.WORKDAY.INTL(E9,TA_SOR,WEEKEND,HOL)))</f>
        <v/>
      </c>
      <c r="W9" s="14">
        <f>IF(E9="","",IF(T9="",DATADATE,T9)-E9)</f>
        <v/>
      </c>
      <c r="X9" s="14">
        <f>IF(OR(V9="",T9&lt;&gt;""),"",IF(DATADATE&gt;V9,"OVERDUE",""))</f>
        <v/>
      </c>
      <c r="Y9" s="14">
        <f>IF(A9="","",IF(T9&lt;&gt;"","Closed","Open"))</f>
        <v/>
      </c>
      <c r="Z9" s="15" t="n"/>
      <c r="AA9" s="15" t="n"/>
    </row>
    <row r="10">
      <c r="A10" s="14">
        <f>IF(D10="","",PROJ&amp;"-"&amp;B10&amp;"-"&amp;C10&amp;"-"&amp;TEXT(D10,"0000"))</f>
        <v/>
      </c>
      <c r="B10" s="15" t="n"/>
      <c r="C10" s="15" t="n"/>
      <c r="D10" s="15" t="n"/>
      <c r="E10" s="16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6" t="n"/>
      <c r="Q10" s="15" t="n"/>
      <c r="R10" s="16" t="n"/>
      <c r="S10" s="15" t="n"/>
      <c r="T10" s="16" t="n"/>
      <c r="U10" s="15" t="n"/>
      <c r="V10" s="17">
        <f>IF(E10="","",IF(B10="NCR",E10+TA_NCR,_xlfn.WORKDAY.INTL(E10,TA_SOR,WEEKEND,HOL)))</f>
        <v/>
      </c>
      <c r="W10" s="14">
        <f>IF(E10="","",IF(T10="",DATADATE,T10)-E10)</f>
        <v/>
      </c>
      <c r="X10" s="14">
        <f>IF(OR(V10="",T10&lt;&gt;""),"",IF(DATADATE&gt;V10,"OVERDUE",""))</f>
        <v/>
      </c>
      <c r="Y10" s="14">
        <f>IF(A10="","",IF(T10&lt;&gt;"","Closed","Open"))</f>
        <v/>
      </c>
      <c r="Z10" s="15" t="n"/>
      <c r="AA10" s="15" t="n"/>
    </row>
    <row r="11">
      <c r="A11" s="14">
        <f>IF(D11="","",PROJ&amp;"-"&amp;B11&amp;"-"&amp;C11&amp;"-"&amp;TEXT(D11,"0000"))</f>
        <v/>
      </c>
      <c r="B11" s="15" t="n"/>
      <c r="C11" s="15" t="n"/>
      <c r="D11" s="15" t="n"/>
      <c r="E11" s="16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6" t="n"/>
      <c r="Q11" s="15" t="n"/>
      <c r="R11" s="16" t="n"/>
      <c r="S11" s="15" t="n"/>
      <c r="T11" s="16" t="n"/>
      <c r="U11" s="15" t="n"/>
      <c r="V11" s="17">
        <f>IF(E11="","",IF(B11="NCR",E11+TA_NCR,_xlfn.WORKDAY.INTL(E11,TA_SOR,WEEKEND,HOL)))</f>
        <v/>
      </c>
      <c r="W11" s="14">
        <f>IF(E11="","",IF(T11="",DATADATE,T11)-E11)</f>
        <v/>
      </c>
      <c r="X11" s="14">
        <f>IF(OR(V11="",T11&lt;&gt;""),"",IF(DATADATE&gt;V11,"OVERDUE",""))</f>
        <v/>
      </c>
      <c r="Y11" s="14">
        <f>IF(A11="","",IF(T11&lt;&gt;"","Closed","Open"))</f>
        <v/>
      </c>
      <c r="Z11" s="15" t="n"/>
      <c r="AA11" s="15" t="n"/>
    </row>
    <row r="12">
      <c r="A12" s="14">
        <f>IF(D12="","",PROJ&amp;"-"&amp;B12&amp;"-"&amp;C12&amp;"-"&amp;TEXT(D12,"0000"))</f>
        <v/>
      </c>
      <c r="B12" s="15" t="n"/>
      <c r="C12" s="15" t="n"/>
      <c r="D12" s="15" t="n"/>
      <c r="E12" s="16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6" t="n"/>
      <c r="Q12" s="15" t="n"/>
      <c r="R12" s="16" t="n"/>
      <c r="S12" s="15" t="n"/>
      <c r="T12" s="16" t="n"/>
      <c r="U12" s="15" t="n"/>
      <c r="V12" s="17">
        <f>IF(E12="","",IF(B12="NCR",E12+TA_NCR,_xlfn.WORKDAY.INTL(E12,TA_SOR,WEEKEND,HOL)))</f>
        <v/>
      </c>
      <c r="W12" s="14">
        <f>IF(E12="","",IF(T12="",DATADATE,T12)-E12)</f>
        <v/>
      </c>
      <c r="X12" s="14">
        <f>IF(OR(V12="",T12&lt;&gt;""),"",IF(DATADATE&gt;V12,"OVERDUE",""))</f>
        <v/>
      </c>
      <c r="Y12" s="14">
        <f>IF(A12="","",IF(T12&lt;&gt;"","Closed","Open"))</f>
        <v/>
      </c>
      <c r="Z12" s="15" t="n"/>
      <c r="AA12" s="15" t="n"/>
    </row>
    <row r="13">
      <c r="A13" s="14">
        <f>IF(D13="","",PROJ&amp;"-"&amp;B13&amp;"-"&amp;C13&amp;"-"&amp;TEXT(D13,"0000"))</f>
        <v/>
      </c>
      <c r="B13" s="15" t="n"/>
      <c r="C13" s="15" t="n"/>
      <c r="D13" s="15" t="n"/>
      <c r="E13" s="16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6" t="n"/>
      <c r="Q13" s="15" t="n"/>
      <c r="R13" s="16" t="n"/>
      <c r="S13" s="15" t="n"/>
      <c r="T13" s="16" t="n"/>
      <c r="U13" s="15" t="n"/>
      <c r="V13" s="17">
        <f>IF(E13="","",IF(B13="NCR",E13+TA_NCR,_xlfn.WORKDAY.INTL(E13,TA_SOR,WEEKEND,HOL)))</f>
        <v/>
      </c>
      <c r="W13" s="14">
        <f>IF(E13="","",IF(T13="",DATADATE,T13)-E13)</f>
        <v/>
      </c>
      <c r="X13" s="14">
        <f>IF(OR(V13="",T13&lt;&gt;""),"",IF(DATADATE&gt;V13,"OVERDUE",""))</f>
        <v/>
      </c>
      <c r="Y13" s="14">
        <f>IF(A13="","",IF(T13&lt;&gt;"","Closed","Open"))</f>
        <v/>
      </c>
      <c r="Z13" s="15" t="n"/>
      <c r="AA13" s="15" t="n"/>
    </row>
    <row r="14">
      <c r="A14" s="14">
        <f>IF(D14="","",PROJ&amp;"-"&amp;B14&amp;"-"&amp;C14&amp;"-"&amp;TEXT(D14,"0000"))</f>
        <v/>
      </c>
      <c r="B14" s="15" t="n"/>
      <c r="C14" s="15" t="n"/>
      <c r="D14" s="15" t="n"/>
      <c r="E14" s="16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6" t="n"/>
      <c r="Q14" s="15" t="n"/>
      <c r="R14" s="16" t="n"/>
      <c r="S14" s="15" t="n"/>
      <c r="T14" s="16" t="n"/>
      <c r="U14" s="15" t="n"/>
      <c r="V14" s="17">
        <f>IF(E14="","",IF(B14="NCR",E14+TA_NCR,_xlfn.WORKDAY.INTL(E14,TA_SOR,WEEKEND,HOL)))</f>
        <v/>
      </c>
      <c r="W14" s="14">
        <f>IF(E14="","",IF(T14="",DATADATE,T14)-E14)</f>
        <v/>
      </c>
      <c r="X14" s="14">
        <f>IF(OR(V14="",T14&lt;&gt;""),"",IF(DATADATE&gt;V14,"OVERDUE",""))</f>
        <v/>
      </c>
      <c r="Y14" s="14">
        <f>IF(A14="","",IF(T14&lt;&gt;"","Closed","Open"))</f>
        <v/>
      </c>
      <c r="Z14" s="15" t="n"/>
      <c r="AA14" s="15" t="n"/>
    </row>
    <row r="15">
      <c r="A15" s="14">
        <f>IF(D15="","",PROJ&amp;"-"&amp;B15&amp;"-"&amp;C15&amp;"-"&amp;TEXT(D15,"0000"))</f>
        <v/>
      </c>
      <c r="B15" s="15" t="n"/>
      <c r="C15" s="15" t="n"/>
      <c r="D15" s="15" t="n"/>
      <c r="E15" s="16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6" t="n"/>
      <c r="Q15" s="15" t="n"/>
      <c r="R15" s="16" t="n"/>
      <c r="S15" s="15" t="n"/>
      <c r="T15" s="16" t="n"/>
      <c r="U15" s="15" t="n"/>
      <c r="V15" s="17">
        <f>IF(E15="","",IF(B15="NCR",E15+TA_NCR,_xlfn.WORKDAY.INTL(E15,TA_SOR,WEEKEND,HOL)))</f>
        <v/>
      </c>
      <c r="W15" s="14">
        <f>IF(E15="","",IF(T15="",DATADATE,T15)-E15)</f>
        <v/>
      </c>
      <c r="X15" s="14">
        <f>IF(OR(V15="",T15&lt;&gt;""),"",IF(DATADATE&gt;V15,"OVERDUE",""))</f>
        <v/>
      </c>
      <c r="Y15" s="14">
        <f>IF(A15="","",IF(T15&lt;&gt;"","Closed","Open"))</f>
        <v/>
      </c>
      <c r="Z15" s="15" t="n"/>
      <c r="AA15" s="15" t="n"/>
    </row>
    <row r="16">
      <c r="A16" s="14">
        <f>IF(D16="","",PROJ&amp;"-"&amp;B16&amp;"-"&amp;C16&amp;"-"&amp;TEXT(D16,"0000"))</f>
        <v/>
      </c>
      <c r="B16" s="15" t="n"/>
      <c r="C16" s="15" t="n"/>
      <c r="D16" s="15" t="n"/>
      <c r="E16" s="16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6" t="n"/>
      <c r="Q16" s="15" t="n"/>
      <c r="R16" s="16" t="n"/>
      <c r="S16" s="15" t="n"/>
      <c r="T16" s="16" t="n"/>
      <c r="U16" s="15" t="n"/>
      <c r="V16" s="17">
        <f>IF(E16="","",IF(B16="NCR",E16+TA_NCR,_xlfn.WORKDAY.INTL(E16,TA_SOR,WEEKEND,HOL)))</f>
        <v/>
      </c>
      <c r="W16" s="14">
        <f>IF(E16="","",IF(T16="",DATADATE,T16)-E16)</f>
        <v/>
      </c>
      <c r="X16" s="14">
        <f>IF(OR(V16="",T16&lt;&gt;""),"",IF(DATADATE&gt;V16,"OVERDUE",""))</f>
        <v/>
      </c>
      <c r="Y16" s="14">
        <f>IF(A16="","",IF(T16&lt;&gt;"","Closed","Open"))</f>
        <v/>
      </c>
      <c r="Z16" s="15" t="n"/>
      <c r="AA16" s="15" t="n"/>
    </row>
    <row r="17">
      <c r="A17" s="14">
        <f>IF(D17="","",PROJ&amp;"-"&amp;B17&amp;"-"&amp;C17&amp;"-"&amp;TEXT(D17,"0000"))</f>
        <v/>
      </c>
      <c r="B17" s="15" t="n"/>
      <c r="C17" s="15" t="n"/>
      <c r="D17" s="15" t="n"/>
      <c r="E17" s="16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6" t="n"/>
      <c r="Q17" s="15" t="n"/>
      <c r="R17" s="16" t="n"/>
      <c r="S17" s="15" t="n"/>
      <c r="T17" s="16" t="n"/>
      <c r="U17" s="15" t="n"/>
      <c r="V17" s="17">
        <f>IF(E17="","",IF(B17="NCR",E17+TA_NCR,_xlfn.WORKDAY.INTL(E17,TA_SOR,WEEKEND,HOL)))</f>
        <v/>
      </c>
      <c r="W17" s="14">
        <f>IF(E17="","",IF(T17="",DATADATE,T17)-E17)</f>
        <v/>
      </c>
      <c r="X17" s="14">
        <f>IF(OR(V17="",T17&lt;&gt;""),"",IF(DATADATE&gt;V17,"OVERDUE",""))</f>
        <v/>
      </c>
      <c r="Y17" s="14">
        <f>IF(A17="","",IF(T17&lt;&gt;"","Closed","Open"))</f>
        <v/>
      </c>
      <c r="Z17" s="15" t="n"/>
      <c r="AA17" s="15" t="n"/>
    </row>
    <row r="18">
      <c r="A18" s="14">
        <f>IF(D18="","",PROJ&amp;"-"&amp;B18&amp;"-"&amp;C18&amp;"-"&amp;TEXT(D18,"0000"))</f>
        <v/>
      </c>
      <c r="B18" s="15" t="n"/>
      <c r="C18" s="15" t="n"/>
      <c r="D18" s="15" t="n"/>
      <c r="E18" s="16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6" t="n"/>
      <c r="Q18" s="15" t="n"/>
      <c r="R18" s="16" t="n"/>
      <c r="S18" s="15" t="n"/>
      <c r="T18" s="16" t="n"/>
      <c r="U18" s="15" t="n"/>
      <c r="V18" s="17">
        <f>IF(E18="","",IF(B18="NCR",E18+TA_NCR,_xlfn.WORKDAY.INTL(E18,TA_SOR,WEEKEND,HOL)))</f>
        <v/>
      </c>
      <c r="W18" s="14">
        <f>IF(E18="","",IF(T18="",DATADATE,T18)-E18)</f>
        <v/>
      </c>
      <c r="X18" s="14">
        <f>IF(OR(V18="",T18&lt;&gt;""),"",IF(DATADATE&gt;V18,"OVERDUE",""))</f>
        <v/>
      </c>
      <c r="Y18" s="14">
        <f>IF(A18="","",IF(T18&lt;&gt;"","Closed","Open"))</f>
        <v/>
      </c>
      <c r="Z18" s="15" t="n"/>
      <c r="AA18" s="15" t="n"/>
    </row>
    <row r="19">
      <c r="A19" s="14">
        <f>IF(D19="","",PROJ&amp;"-"&amp;B19&amp;"-"&amp;C19&amp;"-"&amp;TEXT(D19,"0000"))</f>
        <v/>
      </c>
      <c r="B19" s="15" t="n"/>
      <c r="C19" s="15" t="n"/>
      <c r="D19" s="15" t="n"/>
      <c r="E19" s="16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6" t="n"/>
      <c r="Q19" s="15" t="n"/>
      <c r="R19" s="16" t="n"/>
      <c r="S19" s="15" t="n"/>
      <c r="T19" s="16" t="n"/>
      <c r="U19" s="15" t="n"/>
      <c r="V19" s="17">
        <f>IF(E19="","",IF(B19="NCR",E19+TA_NCR,_xlfn.WORKDAY.INTL(E19,TA_SOR,WEEKEND,HOL)))</f>
        <v/>
      </c>
      <c r="W19" s="14">
        <f>IF(E19="","",IF(T19="",DATADATE,T19)-E19)</f>
        <v/>
      </c>
      <c r="X19" s="14">
        <f>IF(OR(V19="",T19&lt;&gt;""),"",IF(DATADATE&gt;V19,"OVERDUE",""))</f>
        <v/>
      </c>
      <c r="Y19" s="14">
        <f>IF(A19="","",IF(T19&lt;&gt;"","Closed","Open"))</f>
        <v/>
      </c>
      <c r="Z19" s="15" t="n"/>
      <c r="AA19" s="15" t="n"/>
    </row>
    <row r="20">
      <c r="A20" s="14">
        <f>IF(D20="","",PROJ&amp;"-"&amp;B20&amp;"-"&amp;C20&amp;"-"&amp;TEXT(D20,"0000"))</f>
        <v/>
      </c>
      <c r="B20" s="15" t="n"/>
      <c r="C20" s="15" t="n"/>
      <c r="D20" s="15" t="n"/>
      <c r="E20" s="16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6" t="n"/>
      <c r="Q20" s="15" t="n"/>
      <c r="R20" s="16" t="n"/>
      <c r="S20" s="15" t="n"/>
      <c r="T20" s="16" t="n"/>
      <c r="U20" s="15" t="n"/>
      <c r="V20" s="17">
        <f>IF(E20="","",IF(B20="NCR",E20+TA_NCR,_xlfn.WORKDAY.INTL(E20,TA_SOR,WEEKEND,HOL)))</f>
        <v/>
      </c>
      <c r="W20" s="14">
        <f>IF(E20="","",IF(T20="",DATADATE,T20)-E20)</f>
        <v/>
      </c>
      <c r="X20" s="14">
        <f>IF(OR(V20="",T20&lt;&gt;""),"",IF(DATADATE&gt;V20,"OVERDUE",""))</f>
        <v/>
      </c>
      <c r="Y20" s="14">
        <f>IF(A20="","",IF(T20&lt;&gt;"","Closed","Open"))</f>
        <v/>
      </c>
      <c r="Z20" s="15" t="n"/>
      <c r="AA20" s="15" t="n"/>
    </row>
    <row r="21">
      <c r="A21" s="14">
        <f>IF(D21="","",PROJ&amp;"-"&amp;B21&amp;"-"&amp;C21&amp;"-"&amp;TEXT(D21,"0000"))</f>
        <v/>
      </c>
      <c r="B21" s="15" t="n"/>
      <c r="C21" s="15" t="n"/>
      <c r="D21" s="15" t="n"/>
      <c r="E21" s="16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6" t="n"/>
      <c r="Q21" s="15" t="n"/>
      <c r="R21" s="16" t="n"/>
      <c r="S21" s="15" t="n"/>
      <c r="T21" s="16" t="n"/>
      <c r="U21" s="15" t="n"/>
      <c r="V21" s="17">
        <f>IF(E21="","",IF(B21="NCR",E21+TA_NCR,_xlfn.WORKDAY.INTL(E21,TA_SOR,WEEKEND,HOL)))</f>
        <v/>
      </c>
      <c r="W21" s="14">
        <f>IF(E21="","",IF(T21="",DATADATE,T21)-E21)</f>
        <v/>
      </c>
      <c r="X21" s="14">
        <f>IF(OR(V21="",T21&lt;&gt;""),"",IF(DATADATE&gt;V21,"OVERDUE",""))</f>
        <v/>
      </c>
      <c r="Y21" s="14">
        <f>IF(A21="","",IF(T21&lt;&gt;"","Closed","Open"))</f>
        <v/>
      </c>
      <c r="Z21" s="15" t="n"/>
      <c r="AA21" s="15" t="n"/>
    </row>
    <row r="22">
      <c r="A22" s="14">
        <f>IF(D22="","",PROJ&amp;"-"&amp;B22&amp;"-"&amp;C22&amp;"-"&amp;TEXT(D22,"0000"))</f>
        <v/>
      </c>
      <c r="B22" s="15" t="n"/>
      <c r="C22" s="15" t="n"/>
      <c r="D22" s="15" t="n"/>
      <c r="E22" s="16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6" t="n"/>
      <c r="Q22" s="15" t="n"/>
      <c r="R22" s="16" t="n"/>
      <c r="S22" s="15" t="n"/>
      <c r="T22" s="16" t="n"/>
      <c r="U22" s="15" t="n"/>
      <c r="V22" s="17">
        <f>IF(E22="","",IF(B22="NCR",E22+TA_NCR,_xlfn.WORKDAY.INTL(E22,TA_SOR,WEEKEND,HOL)))</f>
        <v/>
      </c>
      <c r="W22" s="14">
        <f>IF(E22="","",IF(T22="",DATADATE,T22)-E22)</f>
        <v/>
      </c>
      <c r="X22" s="14">
        <f>IF(OR(V22="",T22&lt;&gt;""),"",IF(DATADATE&gt;V22,"OVERDUE",""))</f>
        <v/>
      </c>
      <c r="Y22" s="14">
        <f>IF(A22="","",IF(T22&lt;&gt;"","Closed","Open"))</f>
        <v/>
      </c>
      <c r="Z22" s="15" t="n"/>
      <c r="AA22" s="15" t="n"/>
    </row>
    <row r="23">
      <c r="A23" s="14">
        <f>IF(D23="","",PROJ&amp;"-"&amp;B23&amp;"-"&amp;C23&amp;"-"&amp;TEXT(D23,"0000"))</f>
        <v/>
      </c>
      <c r="B23" s="15" t="n"/>
      <c r="C23" s="15" t="n"/>
      <c r="D23" s="15" t="n"/>
      <c r="E23" s="16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6" t="n"/>
      <c r="Q23" s="15" t="n"/>
      <c r="R23" s="16" t="n"/>
      <c r="S23" s="15" t="n"/>
      <c r="T23" s="16" t="n"/>
      <c r="U23" s="15" t="n"/>
      <c r="V23" s="17">
        <f>IF(E23="","",IF(B23="NCR",E23+TA_NCR,_xlfn.WORKDAY.INTL(E23,TA_SOR,WEEKEND,HOL)))</f>
        <v/>
      </c>
      <c r="W23" s="14">
        <f>IF(E23="","",IF(T23="",DATADATE,T23)-E23)</f>
        <v/>
      </c>
      <c r="X23" s="14">
        <f>IF(OR(V23="",T23&lt;&gt;""),"",IF(DATADATE&gt;V23,"OVERDUE",""))</f>
        <v/>
      </c>
      <c r="Y23" s="14">
        <f>IF(A23="","",IF(T23&lt;&gt;"","Closed","Open"))</f>
        <v/>
      </c>
      <c r="Z23" s="15" t="n"/>
      <c r="AA23" s="15" t="n"/>
    </row>
    <row r="24">
      <c r="A24" s="14">
        <f>IF(D24="","",PROJ&amp;"-"&amp;B24&amp;"-"&amp;C24&amp;"-"&amp;TEXT(D24,"0000"))</f>
        <v/>
      </c>
      <c r="B24" s="15" t="n"/>
      <c r="C24" s="15" t="n"/>
      <c r="D24" s="15" t="n"/>
      <c r="E24" s="16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6" t="n"/>
      <c r="Q24" s="15" t="n"/>
      <c r="R24" s="16" t="n"/>
      <c r="S24" s="15" t="n"/>
      <c r="T24" s="16" t="n"/>
      <c r="U24" s="15" t="n"/>
      <c r="V24" s="17">
        <f>IF(E24="","",IF(B24="NCR",E24+TA_NCR,_xlfn.WORKDAY.INTL(E24,TA_SOR,WEEKEND,HOL)))</f>
        <v/>
      </c>
      <c r="W24" s="14">
        <f>IF(E24="","",IF(T24="",DATADATE,T24)-E24)</f>
        <v/>
      </c>
      <c r="X24" s="14">
        <f>IF(OR(V24="",T24&lt;&gt;""),"",IF(DATADATE&gt;V24,"OVERDUE",""))</f>
        <v/>
      </c>
      <c r="Y24" s="14">
        <f>IF(A24="","",IF(T24&lt;&gt;"","Closed","Open"))</f>
        <v/>
      </c>
      <c r="Z24" s="15" t="n"/>
      <c r="AA24" s="15" t="n"/>
    </row>
    <row r="25">
      <c r="A25" s="14">
        <f>IF(D25="","",PROJ&amp;"-"&amp;B25&amp;"-"&amp;C25&amp;"-"&amp;TEXT(D25,"0000"))</f>
        <v/>
      </c>
      <c r="B25" s="15" t="n"/>
      <c r="C25" s="15" t="n"/>
      <c r="D25" s="15" t="n"/>
      <c r="E25" s="16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6" t="n"/>
      <c r="Q25" s="15" t="n"/>
      <c r="R25" s="16" t="n"/>
      <c r="S25" s="15" t="n"/>
      <c r="T25" s="16" t="n"/>
      <c r="U25" s="15" t="n"/>
      <c r="V25" s="17">
        <f>IF(E25="","",IF(B25="NCR",E25+TA_NCR,_xlfn.WORKDAY.INTL(E25,TA_SOR,WEEKEND,HOL)))</f>
        <v/>
      </c>
      <c r="W25" s="14">
        <f>IF(E25="","",IF(T25="",DATADATE,T25)-E25)</f>
        <v/>
      </c>
      <c r="X25" s="14">
        <f>IF(OR(V25="",T25&lt;&gt;""),"",IF(DATADATE&gt;V25,"OVERDUE",""))</f>
        <v/>
      </c>
      <c r="Y25" s="14">
        <f>IF(A25="","",IF(T25&lt;&gt;"","Closed","Open"))</f>
        <v/>
      </c>
      <c r="Z25" s="15" t="n"/>
      <c r="AA25" s="15" t="n"/>
    </row>
    <row r="26">
      <c r="A26" s="14">
        <f>IF(D26="","",PROJ&amp;"-"&amp;B26&amp;"-"&amp;C26&amp;"-"&amp;TEXT(D26,"0000"))</f>
        <v/>
      </c>
      <c r="B26" s="15" t="n"/>
      <c r="C26" s="15" t="n"/>
      <c r="D26" s="15" t="n"/>
      <c r="E26" s="16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6" t="n"/>
      <c r="Q26" s="15" t="n"/>
      <c r="R26" s="16" t="n"/>
      <c r="S26" s="15" t="n"/>
      <c r="T26" s="16" t="n"/>
      <c r="U26" s="15" t="n"/>
      <c r="V26" s="17">
        <f>IF(E26="","",IF(B26="NCR",E26+TA_NCR,_xlfn.WORKDAY.INTL(E26,TA_SOR,WEEKEND,HOL)))</f>
        <v/>
      </c>
      <c r="W26" s="14">
        <f>IF(E26="","",IF(T26="",DATADATE,T26)-E26)</f>
        <v/>
      </c>
      <c r="X26" s="14">
        <f>IF(OR(V26="",T26&lt;&gt;""),"",IF(DATADATE&gt;V26,"OVERDUE",""))</f>
        <v/>
      </c>
      <c r="Y26" s="14">
        <f>IF(A26="","",IF(T26&lt;&gt;"","Closed","Open"))</f>
        <v/>
      </c>
      <c r="Z26" s="15" t="n"/>
      <c r="AA26" s="15" t="n"/>
    </row>
    <row r="27">
      <c r="A27" s="14">
        <f>IF(D27="","",PROJ&amp;"-"&amp;B27&amp;"-"&amp;C27&amp;"-"&amp;TEXT(D27,"0000"))</f>
        <v/>
      </c>
      <c r="B27" s="15" t="n"/>
      <c r="C27" s="15" t="n"/>
      <c r="D27" s="15" t="n"/>
      <c r="E27" s="16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6" t="n"/>
      <c r="Q27" s="15" t="n"/>
      <c r="R27" s="16" t="n"/>
      <c r="S27" s="15" t="n"/>
      <c r="T27" s="16" t="n"/>
      <c r="U27" s="15" t="n"/>
      <c r="V27" s="17">
        <f>IF(E27="","",IF(B27="NCR",E27+TA_NCR,_xlfn.WORKDAY.INTL(E27,TA_SOR,WEEKEND,HOL)))</f>
        <v/>
      </c>
      <c r="W27" s="14">
        <f>IF(E27="","",IF(T27="",DATADATE,T27)-E27)</f>
        <v/>
      </c>
      <c r="X27" s="14">
        <f>IF(OR(V27="",T27&lt;&gt;""),"",IF(DATADATE&gt;V27,"OVERDUE",""))</f>
        <v/>
      </c>
      <c r="Y27" s="14">
        <f>IF(A27="","",IF(T27&lt;&gt;"","Closed","Open"))</f>
        <v/>
      </c>
      <c r="Z27" s="15" t="n"/>
      <c r="AA27" s="15" t="n"/>
    </row>
    <row r="28">
      <c r="A28" s="14">
        <f>IF(D28="","",PROJ&amp;"-"&amp;B28&amp;"-"&amp;C28&amp;"-"&amp;TEXT(D28,"0000"))</f>
        <v/>
      </c>
      <c r="B28" s="15" t="n"/>
      <c r="C28" s="15" t="n"/>
      <c r="D28" s="15" t="n"/>
      <c r="E28" s="16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6" t="n"/>
      <c r="Q28" s="15" t="n"/>
      <c r="R28" s="16" t="n"/>
      <c r="S28" s="15" t="n"/>
      <c r="T28" s="16" t="n"/>
      <c r="U28" s="15" t="n"/>
      <c r="V28" s="17">
        <f>IF(E28="","",IF(B28="NCR",E28+TA_NCR,_xlfn.WORKDAY.INTL(E28,TA_SOR,WEEKEND,HOL)))</f>
        <v/>
      </c>
      <c r="W28" s="14">
        <f>IF(E28="","",IF(T28="",DATADATE,T28)-E28)</f>
        <v/>
      </c>
      <c r="X28" s="14">
        <f>IF(OR(V28="",T28&lt;&gt;""),"",IF(DATADATE&gt;V28,"OVERDUE",""))</f>
        <v/>
      </c>
      <c r="Y28" s="14">
        <f>IF(A28="","",IF(T28&lt;&gt;"","Closed","Open"))</f>
        <v/>
      </c>
      <c r="Z28" s="15" t="n"/>
      <c r="AA28" s="15" t="n"/>
    </row>
    <row r="29">
      <c r="A29" s="14">
        <f>IF(D29="","",PROJ&amp;"-"&amp;B29&amp;"-"&amp;C29&amp;"-"&amp;TEXT(D29,"0000"))</f>
        <v/>
      </c>
      <c r="B29" s="15" t="n"/>
      <c r="C29" s="15" t="n"/>
      <c r="D29" s="15" t="n"/>
      <c r="E29" s="16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6" t="n"/>
      <c r="Q29" s="15" t="n"/>
      <c r="R29" s="16" t="n"/>
      <c r="S29" s="15" t="n"/>
      <c r="T29" s="16" t="n"/>
      <c r="U29" s="15" t="n"/>
      <c r="V29" s="17">
        <f>IF(E29="","",IF(B29="NCR",E29+TA_NCR,_xlfn.WORKDAY.INTL(E29,TA_SOR,WEEKEND,HOL)))</f>
        <v/>
      </c>
      <c r="W29" s="14">
        <f>IF(E29="","",IF(T29="",DATADATE,T29)-E29)</f>
        <v/>
      </c>
      <c r="X29" s="14">
        <f>IF(OR(V29="",T29&lt;&gt;""),"",IF(DATADATE&gt;V29,"OVERDUE",""))</f>
        <v/>
      </c>
      <c r="Y29" s="14">
        <f>IF(A29="","",IF(T29&lt;&gt;"","Closed","Open"))</f>
        <v/>
      </c>
      <c r="Z29" s="15" t="n"/>
      <c r="AA29" s="15" t="n"/>
    </row>
    <row r="30">
      <c r="A30" s="14">
        <f>IF(D30="","",PROJ&amp;"-"&amp;B30&amp;"-"&amp;C30&amp;"-"&amp;TEXT(D30,"0000"))</f>
        <v/>
      </c>
      <c r="B30" s="15" t="n"/>
      <c r="C30" s="15" t="n"/>
      <c r="D30" s="15" t="n"/>
      <c r="E30" s="16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6" t="n"/>
      <c r="Q30" s="15" t="n"/>
      <c r="R30" s="16" t="n"/>
      <c r="S30" s="15" t="n"/>
      <c r="T30" s="16" t="n"/>
      <c r="U30" s="15" t="n"/>
      <c r="V30" s="17">
        <f>IF(E30="","",IF(B30="NCR",E30+TA_NCR,_xlfn.WORKDAY.INTL(E30,TA_SOR,WEEKEND,HOL)))</f>
        <v/>
      </c>
      <c r="W30" s="14">
        <f>IF(E30="","",IF(T30="",DATADATE,T30)-E30)</f>
        <v/>
      </c>
      <c r="X30" s="14">
        <f>IF(OR(V30="",T30&lt;&gt;""),"",IF(DATADATE&gt;V30,"OVERDUE",""))</f>
        <v/>
      </c>
      <c r="Y30" s="14">
        <f>IF(A30="","",IF(T30&lt;&gt;"","Closed","Open"))</f>
        <v/>
      </c>
      <c r="Z30" s="15" t="n"/>
      <c r="AA30" s="15" t="n"/>
    </row>
    <row r="31">
      <c r="A31" s="14">
        <f>IF(D31="","",PROJ&amp;"-"&amp;B31&amp;"-"&amp;C31&amp;"-"&amp;TEXT(D31,"0000"))</f>
        <v/>
      </c>
      <c r="B31" s="15" t="n"/>
      <c r="C31" s="15" t="n"/>
      <c r="D31" s="15" t="n"/>
      <c r="E31" s="16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6" t="n"/>
      <c r="Q31" s="15" t="n"/>
      <c r="R31" s="16" t="n"/>
      <c r="S31" s="15" t="n"/>
      <c r="T31" s="16" t="n"/>
      <c r="U31" s="15" t="n"/>
      <c r="V31" s="17">
        <f>IF(E31="","",IF(B31="NCR",E31+TA_NCR,_xlfn.WORKDAY.INTL(E31,TA_SOR,WEEKEND,HOL)))</f>
        <v/>
      </c>
      <c r="W31" s="14">
        <f>IF(E31="","",IF(T31="",DATADATE,T31)-E31)</f>
        <v/>
      </c>
      <c r="X31" s="14">
        <f>IF(OR(V31="",T31&lt;&gt;""),"",IF(DATADATE&gt;V31,"OVERDUE",""))</f>
        <v/>
      </c>
      <c r="Y31" s="14">
        <f>IF(A31="","",IF(T31&lt;&gt;"","Closed","Open"))</f>
        <v/>
      </c>
      <c r="Z31" s="15" t="n"/>
      <c r="AA31" s="15" t="n"/>
    </row>
    <row r="32">
      <c r="A32" s="14">
        <f>IF(D32="","",PROJ&amp;"-"&amp;B32&amp;"-"&amp;C32&amp;"-"&amp;TEXT(D32,"0000"))</f>
        <v/>
      </c>
      <c r="B32" s="15" t="n"/>
      <c r="C32" s="15" t="n"/>
      <c r="D32" s="15" t="n"/>
      <c r="E32" s="16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6" t="n"/>
      <c r="Q32" s="15" t="n"/>
      <c r="R32" s="16" t="n"/>
      <c r="S32" s="15" t="n"/>
      <c r="T32" s="16" t="n"/>
      <c r="U32" s="15" t="n"/>
      <c r="V32" s="17">
        <f>IF(E32="","",IF(B32="NCR",E32+TA_NCR,_xlfn.WORKDAY.INTL(E32,TA_SOR,WEEKEND,HOL)))</f>
        <v/>
      </c>
      <c r="W32" s="14">
        <f>IF(E32="","",IF(T32="",DATADATE,T32)-E32)</f>
        <v/>
      </c>
      <c r="X32" s="14">
        <f>IF(OR(V32="",T32&lt;&gt;""),"",IF(DATADATE&gt;V32,"OVERDUE",""))</f>
        <v/>
      </c>
      <c r="Y32" s="14">
        <f>IF(A32="","",IF(T32&lt;&gt;"","Closed","Open"))</f>
        <v/>
      </c>
      <c r="Z32" s="15" t="n"/>
      <c r="AA32" s="15" t="n"/>
    </row>
    <row r="33">
      <c r="A33" s="14">
        <f>IF(D33="","",PROJ&amp;"-"&amp;B33&amp;"-"&amp;C33&amp;"-"&amp;TEXT(D33,"0000"))</f>
        <v/>
      </c>
      <c r="B33" s="15" t="n"/>
      <c r="C33" s="15" t="n"/>
      <c r="D33" s="15" t="n"/>
      <c r="E33" s="16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6" t="n"/>
      <c r="Q33" s="15" t="n"/>
      <c r="R33" s="16" t="n"/>
      <c r="S33" s="15" t="n"/>
      <c r="T33" s="16" t="n"/>
      <c r="U33" s="15" t="n"/>
      <c r="V33" s="17">
        <f>IF(E33="","",IF(B33="NCR",E33+TA_NCR,_xlfn.WORKDAY.INTL(E33,TA_SOR,WEEKEND,HOL)))</f>
        <v/>
      </c>
      <c r="W33" s="14">
        <f>IF(E33="","",IF(T33="",DATADATE,T33)-E33)</f>
        <v/>
      </c>
      <c r="X33" s="14">
        <f>IF(OR(V33="",T33&lt;&gt;""),"",IF(DATADATE&gt;V33,"OVERDUE",""))</f>
        <v/>
      </c>
      <c r="Y33" s="14">
        <f>IF(A33="","",IF(T33&lt;&gt;"","Closed","Open"))</f>
        <v/>
      </c>
      <c r="Z33" s="15" t="n"/>
      <c r="AA33" s="15" t="n"/>
    </row>
    <row r="34">
      <c r="A34" s="14">
        <f>IF(D34="","",PROJ&amp;"-"&amp;B34&amp;"-"&amp;C34&amp;"-"&amp;TEXT(D34,"0000"))</f>
        <v/>
      </c>
      <c r="B34" s="15" t="n"/>
      <c r="C34" s="15" t="n"/>
      <c r="D34" s="15" t="n"/>
      <c r="E34" s="16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6" t="n"/>
      <c r="Q34" s="15" t="n"/>
      <c r="R34" s="16" t="n"/>
      <c r="S34" s="15" t="n"/>
      <c r="T34" s="16" t="n"/>
      <c r="U34" s="15" t="n"/>
      <c r="V34" s="17">
        <f>IF(E34="","",IF(B34="NCR",E34+TA_NCR,_xlfn.WORKDAY.INTL(E34,TA_SOR,WEEKEND,HOL)))</f>
        <v/>
      </c>
      <c r="W34" s="14">
        <f>IF(E34="","",IF(T34="",DATADATE,T34)-E34)</f>
        <v/>
      </c>
      <c r="X34" s="14">
        <f>IF(OR(V34="",T34&lt;&gt;""),"",IF(DATADATE&gt;V34,"OVERDUE",""))</f>
        <v/>
      </c>
      <c r="Y34" s="14">
        <f>IF(A34="","",IF(T34&lt;&gt;"","Closed","Open"))</f>
        <v/>
      </c>
      <c r="Z34" s="15" t="n"/>
      <c r="AA34" s="15" t="n"/>
    </row>
    <row r="35">
      <c r="A35" s="14">
        <f>IF(D35="","",PROJ&amp;"-"&amp;B35&amp;"-"&amp;C35&amp;"-"&amp;TEXT(D35,"0000"))</f>
        <v/>
      </c>
      <c r="B35" s="15" t="n"/>
      <c r="C35" s="15" t="n"/>
      <c r="D35" s="15" t="n"/>
      <c r="E35" s="16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6" t="n"/>
      <c r="Q35" s="15" t="n"/>
      <c r="R35" s="16" t="n"/>
      <c r="S35" s="15" t="n"/>
      <c r="T35" s="16" t="n"/>
      <c r="U35" s="15" t="n"/>
      <c r="V35" s="17">
        <f>IF(E35="","",IF(B35="NCR",E35+TA_NCR,_xlfn.WORKDAY.INTL(E35,TA_SOR,WEEKEND,HOL)))</f>
        <v/>
      </c>
      <c r="W35" s="14">
        <f>IF(E35="","",IF(T35="",DATADATE,T35)-E35)</f>
        <v/>
      </c>
      <c r="X35" s="14">
        <f>IF(OR(V35="",T35&lt;&gt;""),"",IF(DATADATE&gt;V35,"OVERDUE",""))</f>
        <v/>
      </c>
      <c r="Y35" s="14">
        <f>IF(A35="","",IF(T35&lt;&gt;"","Closed","Open"))</f>
        <v/>
      </c>
      <c r="Z35" s="15" t="n"/>
      <c r="AA35" s="15" t="n"/>
    </row>
    <row r="36">
      <c r="A36" s="14">
        <f>IF(D36="","",PROJ&amp;"-"&amp;B36&amp;"-"&amp;C36&amp;"-"&amp;TEXT(D36,"0000"))</f>
        <v/>
      </c>
      <c r="B36" s="15" t="n"/>
      <c r="C36" s="15" t="n"/>
      <c r="D36" s="15" t="n"/>
      <c r="E36" s="16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6" t="n"/>
      <c r="Q36" s="15" t="n"/>
      <c r="R36" s="16" t="n"/>
      <c r="S36" s="15" t="n"/>
      <c r="T36" s="16" t="n"/>
      <c r="U36" s="15" t="n"/>
      <c r="V36" s="17">
        <f>IF(E36="","",IF(B36="NCR",E36+TA_NCR,_xlfn.WORKDAY.INTL(E36,TA_SOR,WEEKEND,HOL)))</f>
        <v/>
      </c>
      <c r="W36" s="14">
        <f>IF(E36="","",IF(T36="",DATADATE,T36)-E36)</f>
        <v/>
      </c>
      <c r="X36" s="14">
        <f>IF(OR(V36="",T36&lt;&gt;""),"",IF(DATADATE&gt;V36,"OVERDUE",""))</f>
        <v/>
      </c>
      <c r="Y36" s="14">
        <f>IF(A36="","",IF(T36&lt;&gt;"","Closed","Open"))</f>
        <v/>
      </c>
      <c r="Z36" s="15" t="n"/>
      <c r="AA36" s="15" t="n"/>
    </row>
    <row r="37">
      <c r="A37" s="14">
        <f>IF(D37="","",PROJ&amp;"-"&amp;B37&amp;"-"&amp;C37&amp;"-"&amp;TEXT(D37,"0000"))</f>
        <v/>
      </c>
      <c r="B37" s="15" t="n"/>
      <c r="C37" s="15" t="n"/>
      <c r="D37" s="15" t="n"/>
      <c r="E37" s="16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6" t="n"/>
      <c r="Q37" s="15" t="n"/>
      <c r="R37" s="16" t="n"/>
      <c r="S37" s="15" t="n"/>
      <c r="T37" s="16" t="n"/>
      <c r="U37" s="15" t="n"/>
      <c r="V37" s="17">
        <f>IF(E37="","",IF(B37="NCR",E37+TA_NCR,_xlfn.WORKDAY.INTL(E37,TA_SOR,WEEKEND,HOL)))</f>
        <v/>
      </c>
      <c r="W37" s="14">
        <f>IF(E37="","",IF(T37="",DATADATE,T37)-E37)</f>
        <v/>
      </c>
      <c r="X37" s="14">
        <f>IF(OR(V37="",T37&lt;&gt;""),"",IF(DATADATE&gt;V37,"OVERDUE",""))</f>
        <v/>
      </c>
      <c r="Y37" s="14">
        <f>IF(A37="","",IF(T37&lt;&gt;"","Closed","Open"))</f>
        <v/>
      </c>
      <c r="Z37" s="15" t="n"/>
      <c r="AA37" s="15" t="n"/>
    </row>
    <row r="38">
      <c r="A38" s="14">
        <f>IF(D38="","",PROJ&amp;"-"&amp;B38&amp;"-"&amp;C38&amp;"-"&amp;TEXT(D38,"0000"))</f>
        <v/>
      </c>
      <c r="B38" s="15" t="n"/>
      <c r="C38" s="15" t="n"/>
      <c r="D38" s="15" t="n"/>
      <c r="E38" s="16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6" t="n"/>
      <c r="Q38" s="15" t="n"/>
      <c r="R38" s="16" t="n"/>
      <c r="S38" s="15" t="n"/>
      <c r="T38" s="16" t="n"/>
      <c r="U38" s="15" t="n"/>
      <c r="V38" s="17">
        <f>IF(E38="","",IF(B38="NCR",E38+TA_NCR,_xlfn.WORKDAY.INTL(E38,TA_SOR,WEEKEND,HOL)))</f>
        <v/>
      </c>
      <c r="W38" s="14">
        <f>IF(E38="","",IF(T38="",DATADATE,T38)-E38)</f>
        <v/>
      </c>
      <c r="X38" s="14">
        <f>IF(OR(V38="",T38&lt;&gt;""),"",IF(DATADATE&gt;V38,"OVERDUE",""))</f>
        <v/>
      </c>
      <c r="Y38" s="14">
        <f>IF(A38="","",IF(T38&lt;&gt;"","Closed","Open"))</f>
        <v/>
      </c>
      <c r="Z38" s="15" t="n"/>
      <c r="AA38" s="15" t="n"/>
    </row>
    <row r="39">
      <c r="A39" s="14">
        <f>IF(D39="","",PROJ&amp;"-"&amp;B39&amp;"-"&amp;C39&amp;"-"&amp;TEXT(D39,"0000"))</f>
        <v/>
      </c>
      <c r="B39" s="15" t="n"/>
      <c r="C39" s="15" t="n"/>
      <c r="D39" s="15" t="n"/>
      <c r="E39" s="16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6" t="n"/>
      <c r="Q39" s="15" t="n"/>
      <c r="R39" s="16" t="n"/>
      <c r="S39" s="15" t="n"/>
      <c r="T39" s="16" t="n"/>
      <c r="U39" s="15" t="n"/>
      <c r="V39" s="17">
        <f>IF(E39="","",IF(B39="NCR",E39+TA_NCR,_xlfn.WORKDAY.INTL(E39,TA_SOR,WEEKEND,HOL)))</f>
        <v/>
      </c>
      <c r="W39" s="14">
        <f>IF(E39="","",IF(T39="",DATADATE,T39)-E39)</f>
        <v/>
      </c>
      <c r="X39" s="14">
        <f>IF(OR(V39="",T39&lt;&gt;""),"",IF(DATADATE&gt;V39,"OVERDUE",""))</f>
        <v/>
      </c>
      <c r="Y39" s="14">
        <f>IF(A39="","",IF(T39&lt;&gt;"","Closed","Open"))</f>
        <v/>
      </c>
      <c r="Z39" s="15" t="n"/>
      <c r="AA39" s="15" t="n"/>
    </row>
    <row r="40">
      <c r="A40" s="14">
        <f>IF(D40="","",PROJ&amp;"-"&amp;B40&amp;"-"&amp;C40&amp;"-"&amp;TEXT(D40,"0000"))</f>
        <v/>
      </c>
      <c r="B40" s="15" t="n"/>
      <c r="C40" s="15" t="n"/>
      <c r="D40" s="15" t="n"/>
      <c r="E40" s="16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6" t="n"/>
      <c r="Q40" s="15" t="n"/>
      <c r="R40" s="16" t="n"/>
      <c r="S40" s="15" t="n"/>
      <c r="T40" s="16" t="n"/>
      <c r="U40" s="15" t="n"/>
      <c r="V40" s="17">
        <f>IF(E40="","",IF(B40="NCR",E40+TA_NCR,_xlfn.WORKDAY.INTL(E40,TA_SOR,WEEKEND,HOL)))</f>
        <v/>
      </c>
      <c r="W40" s="14">
        <f>IF(E40="","",IF(T40="",DATADATE,T40)-E40)</f>
        <v/>
      </c>
      <c r="X40" s="14">
        <f>IF(OR(V40="",T40&lt;&gt;""),"",IF(DATADATE&gt;V40,"OVERDUE",""))</f>
        <v/>
      </c>
      <c r="Y40" s="14">
        <f>IF(A40="","",IF(T40&lt;&gt;"","Closed","Open"))</f>
        <v/>
      </c>
      <c r="Z40" s="15" t="n"/>
      <c r="AA40" s="15" t="n"/>
    </row>
    <row r="41">
      <c r="A41" s="14">
        <f>IF(D41="","",PROJ&amp;"-"&amp;B41&amp;"-"&amp;C41&amp;"-"&amp;TEXT(D41,"0000"))</f>
        <v/>
      </c>
      <c r="B41" s="15" t="n"/>
      <c r="C41" s="15" t="n"/>
      <c r="D41" s="15" t="n"/>
      <c r="E41" s="16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6" t="n"/>
      <c r="Q41" s="15" t="n"/>
      <c r="R41" s="16" t="n"/>
      <c r="S41" s="15" t="n"/>
      <c r="T41" s="16" t="n"/>
      <c r="U41" s="15" t="n"/>
      <c r="V41" s="17">
        <f>IF(E41="","",IF(B41="NCR",E41+TA_NCR,_xlfn.WORKDAY.INTL(E41,TA_SOR,WEEKEND,HOL)))</f>
        <v/>
      </c>
      <c r="W41" s="14">
        <f>IF(E41="","",IF(T41="",DATADATE,T41)-E41)</f>
        <v/>
      </c>
      <c r="X41" s="14">
        <f>IF(OR(V41="",T41&lt;&gt;""),"",IF(DATADATE&gt;V41,"OVERDUE",""))</f>
        <v/>
      </c>
      <c r="Y41" s="14">
        <f>IF(A41="","",IF(T41&lt;&gt;"","Closed","Open"))</f>
        <v/>
      </c>
      <c r="Z41" s="15" t="n"/>
      <c r="AA41" s="15" t="n"/>
    </row>
    <row r="42">
      <c r="A42" s="14">
        <f>IF(D42="","",PROJ&amp;"-"&amp;B42&amp;"-"&amp;C42&amp;"-"&amp;TEXT(D42,"0000"))</f>
        <v/>
      </c>
      <c r="B42" s="15" t="n"/>
      <c r="C42" s="15" t="n"/>
      <c r="D42" s="15" t="n"/>
      <c r="E42" s="16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6" t="n"/>
      <c r="Q42" s="15" t="n"/>
      <c r="R42" s="16" t="n"/>
      <c r="S42" s="15" t="n"/>
      <c r="T42" s="16" t="n"/>
      <c r="U42" s="15" t="n"/>
      <c r="V42" s="17">
        <f>IF(E42="","",IF(B42="NCR",E42+TA_NCR,_xlfn.WORKDAY.INTL(E42,TA_SOR,WEEKEND,HOL)))</f>
        <v/>
      </c>
      <c r="W42" s="14">
        <f>IF(E42="","",IF(T42="",DATADATE,T42)-E42)</f>
        <v/>
      </c>
      <c r="X42" s="14">
        <f>IF(OR(V42="",T42&lt;&gt;""),"",IF(DATADATE&gt;V42,"OVERDUE",""))</f>
        <v/>
      </c>
      <c r="Y42" s="14">
        <f>IF(A42="","",IF(T42&lt;&gt;"","Closed","Open"))</f>
        <v/>
      </c>
      <c r="Z42" s="15" t="n"/>
      <c r="AA42" s="15" t="n"/>
    </row>
    <row r="43">
      <c r="A43" s="14">
        <f>IF(D43="","",PROJ&amp;"-"&amp;B43&amp;"-"&amp;C43&amp;"-"&amp;TEXT(D43,"0000"))</f>
        <v/>
      </c>
      <c r="B43" s="15" t="n"/>
      <c r="C43" s="15" t="n"/>
      <c r="D43" s="15" t="n"/>
      <c r="E43" s="16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6" t="n"/>
      <c r="Q43" s="15" t="n"/>
      <c r="R43" s="16" t="n"/>
      <c r="S43" s="15" t="n"/>
      <c r="T43" s="16" t="n"/>
      <c r="U43" s="15" t="n"/>
      <c r="V43" s="17">
        <f>IF(E43="","",IF(B43="NCR",E43+TA_NCR,_xlfn.WORKDAY.INTL(E43,TA_SOR,WEEKEND,HOL)))</f>
        <v/>
      </c>
      <c r="W43" s="14">
        <f>IF(E43="","",IF(T43="",DATADATE,T43)-E43)</f>
        <v/>
      </c>
      <c r="X43" s="14">
        <f>IF(OR(V43="",T43&lt;&gt;""),"",IF(DATADATE&gt;V43,"OVERDUE",""))</f>
        <v/>
      </c>
      <c r="Y43" s="14">
        <f>IF(A43="","",IF(T43&lt;&gt;"","Closed","Open"))</f>
        <v/>
      </c>
      <c r="Z43" s="15" t="n"/>
      <c r="AA43" s="15" t="n"/>
    </row>
    <row r="44">
      <c r="A44" s="14">
        <f>IF(D44="","",PROJ&amp;"-"&amp;B44&amp;"-"&amp;C44&amp;"-"&amp;TEXT(D44,"0000"))</f>
        <v/>
      </c>
      <c r="B44" s="15" t="n"/>
      <c r="C44" s="15" t="n"/>
      <c r="D44" s="15" t="n"/>
      <c r="E44" s="16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6" t="n"/>
      <c r="Q44" s="15" t="n"/>
      <c r="R44" s="16" t="n"/>
      <c r="S44" s="15" t="n"/>
      <c r="T44" s="16" t="n"/>
      <c r="U44" s="15" t="n"/>
      <c r="V44" s="17">
        <f>IF(E44="","",IF(B44="NCR",E44+TA_NCR,_xlfn.WORKDAY.INTL(E44,TA_SOR,WEEKEND,HOL)))</f>
        <v/>
      </c>
      <c r="W44" s="14">
        <f>IF(E44="","",IF(T44="",DATADATE,T44)-E44)</f>
        <v/>
      </c>
      <c r="X44" s="14">
        <f>IF(OR(V44="",T44&lt;&gt;""),"",IF(DATADATE&gt;V44,"OVERDUE",""))</f>
        <v/>
      </c>
      <c r="Y44" s="14">
        <f>IF(A44="","",IF(T44&lt;&gt;"","Closed","Open"))</f>
        <v/>
      </c>
      <c r="Z44" s="15" t="n"/>
      <c r="AA44" s="15" t="n"/>
    </row>
    <row r="45">
      <c r="A45" s="14">
        <f>IF(D45="","",PROJ&amp;"-"&amp;B45&amp;"-"&amp;C45&amp;"-"&amp;TEXT(D45,"0000"))</f>
        <v/>
      </c>
      <c r="B45" s="15" t="n"/>
      <c r="C45" s="15" t="n"/>
      <c r="D45" s="15" t="n"/>
      <c r="E45" s="16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6" t="n"/>
      <c r="Q45" s="15" t="n"/>
      <c r="R45" s="16" t="n"/>
      <c r="S45" s="15" t="n"/>
      <c r="T45" s="16" t="n"/>
      <c r="U45" s="15" t="n"/>
      <c r="V45" s="17">
        <f>IF(E45="","",IF(B45="NCR",E45+TA_NCR,_xlfn.WORKDAY.INTL(E45,TA_SOR,WEEKEND,HOL)))</f>
        <v/>
      </c>
      <c r="W45" s="14">
        <f>IF(E45="","",IF(T45="",DATADATE,T45)-E45)</f>
        <v/>
      </c>
      <c r="X45" s="14">
        <f>IF(OR(V45="",T45&lt;&gt;""),"",IF(DATADATE&gt;V45,"OVERDUE",""))</f>
        <v/>
      </c>
      <c r="Y45" s="14">
        <f>IF(A45="","",IF(T45&lt;&gt;"","Closed","Open"))</f>
        <v/>
      </c>
      <c r="Z45" s="15" t="n"/>
      <c r="AA45" s="15" t="n"/>
    </row>
    <row r="46">
      <c r="A46" s="14">
        <f>IF(D46="","",PROJ&amp;"-"&amp;B46&amp;"-"&amp;C46&amp;"-"&amp;TEXT(D46,"0000"))</f>
        <v/>
      </c>
      <c r="B46" s="15" t="n"/>
      <c r="C46" s="15" t="n"/>
      <c r="D46" s="15" t="n"/>
      <c r="E46" s="16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6" t="n"/>
      <c r="Q46" s="15" t="n"/>
      <c r="R46" s="16" t="n"/>
      <c r="S46" s="15" t="n"/>
      <c r="T46" s="16" t="n"/>
      <c r="U46" s="15" t="n"/>
      <c r="V46" s="17">
        <f>IF(E46="","",IF(B46="NCR",E46+TA_NCR,_xlfn.WORKDAY.INTL(E46,TA_SOR,WEEKEND,HOL)))</f>
        <v/>
      </c>
      <c r="W46" s="14">
        <f>IF(E46="","",IF(T46="",DATADATE,T46)-E46)</f>
        <v/>
      </c>
      <c r="X46" s="14">
        <f>IF(OR(V46="",T46&lt;&gt;""),"",IF(DATADATE&gt;V46,"OVERDUE",""))</f>
        <v/>
      </c>
      <c r="Y46" s="14">
        <f>IF(A46="","",IF(T46&lt;&gt;"","Closed","Open"))</f>
        <v/>
      </c>
      <c r="Z46" s="15" t="n"/>
      <c r="AA46" s="15" t="n"/>
    </row>
    <row r="47">
      <c r="A47" s="14">
        <f>IF(D47="","",PROJ&amp;"-"&amp;B47&amp;"-"&amp;C47&amp;"-"&amp;TEXT(D47,"0000"))</f>
        <v/>
      </c>
      <c r="B47" s="15" t="n"/>
      <c r="C47" s="15" t="n"/>
      <c r="D47" s="15" t="n"/>
      <c r="E47" s="16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6" t="n"/>
      <c r="Q47" s="15" t="n"/>
      <c r="R47" s="16" t="n"/>
      <c r="S47" s="15" t="n"/>
      <c r="T47" s="16" t="n"/>
      <c r="U47" s="15" t="n"/>
      <c r="V47" s="17">
        <f>IF(E47="","",IF(B47="NCR",E47+TA_NCR,_xlfn.WORKDAY.INTL(E47,TA_SOR,WEEKEND,HOL)))</f>
        <v/>
      </c>
      <c r="W47" s="14">
        <f>IF(E47="","",IF(T47="",DATADATE,T47)-E47)</f>
        <v/>
      </c>
      <c r="X47" s="14">
        <f>IF(OR(V47="",T47&lt;&gt;""),"",IF(DATADATE&gt;V47,"OVERDUE",""))</f>
        <v/>
      </c>
      <c r="Y47" s="14">
        <f>IF(A47="","",IF(T47&lt;&gt;"","Closed","Open"))</f>
        <v/>
      </c>
      <c r="Z47" s="15" t="n"/>
      <c r="AA47" s="15" t="n"/>
    </row>
    <row r="48">
      <c r="A48" s="14">
        <f>IF(D48="","",PROJ&amp;"-"&amp;B48&amp;"-"&amp;C48&amp;"-"&amp;TEXT(D48,"0000"))</f>
        <v/>
      </c>
      <c r="B48" s="15" t="n"/>
      <c r="C48" s="15" t="n"/>
      <c r="D48" s="15" t="n"/>
      <c r="E48" s="16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6" t="n"/>
      <c r="Q48" s="15" t="n"/>
      <c r="R48" s="16" t="n"/>
      <c r="S48" s="15" t="n"/>
      <c r="T48" s="16" t="n"/>
      <c r="U48" s="15" t="n"/>
      <c r="V48" s="17">
        <f>IF(E48="","",IF(B48="NCR",E48+TA_NCR,_xlfn.WORKDAY.INTL(E48,TA_SOR,WEEKEND,HOL)))</f>
        <v/>
      </c>
      <c r="W48" s="14">
        <f>IF(E48="","",IF(T48="",DATADATE,T48)-E48)</f>
        <v/>
      </c>
      <c r="X48" s="14">
        <f>IF(OR(V48="",T48&lt;&gt;""),"",IF(DATADATE&gt;V48,"OVERDUE",""))</f>
        <v/>
      </c>
      <c r="Y48" s="14">
        <f>IF(A48="","",IF(T48&lt;&gt;"","Closed","Open"))</f>
        <v/>
      </c>
      <c r="Z48" s="15" t="n"/>
      <c r="AA48" s="15" t="n"/>
    </row>
    <row r="49">
      <c r="A49" s="14">
        <f>IF(D49="","",PROJ&amp;"-"&amp;B49&amp;"-"&amp;C49&amp;"-"&amp;TEXT(D49,"0000"))</f>
        <v/>
      </c>
      <c r="B49" s="15" t="n"/>
      <c r="C49" s="15" t="n"/>
      <c r="D49" s="15" t="n"/>
      <c r="E49" s="16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6" t="n"/>
      <c r="Q49" s="15" t="n"/>
      <c r="R49" s="16" t="n"/>
      <c r="S49" s="15" t="n"/>
      <c r="T49" s="16" t="n"/>
      <c r="U49" s="15" t="n"/>
      <c r="V49" s="17">
        <f>IF(E49="","",IF(B49="NCR",E49+TA_NCR,_xlfn.WORKDAY.INTL(E49,TA_SOR,WEEKEND,HOL)))</f>
        <v/>
      </c>
      <c r="W49" s="14">
        <f>IF(E49="","",IF(T49="",DATADATE,T49)-E49)</f>
        <v/>
      </c>
      <c r="X49" s="14">
        <f>IF(OR(V49="",T49&lt;&gt;""),"",IF(DATADATE&gt;V49,"OVERDUE",""))</f>
        <v/>
      </c>
      <c r="Y49" s="14">
        <f>IF(A49="","",IF(T49&lt;&gt;"","Closed","Open"))</f>
        <v/>
      </c>
      <c r="Z49" s="15" t="n"/>
      <c r="AA49" s="15" t="n"/>
    </row>
    <row r="50">
      <c r="A50" s="14">
        <f>IF(D50="","",PROJ&amp;"-"&amp;B50&amp;"-"&amp;C50&amp;"-"&amp;TEXT(D50,"0000"))</f>
        <v/>
      </c>
      <c r="B50" s="15" t="n"/>
      <c r="C50" s="15" t="n"/>
      <c r="D50" s="15" t="n"/>
      <c r="E50" s="16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6" t="n"/>
      <c r="Q50" s="15" t="n"/>
      <c r="R50" s="16" t="n"/>
      <c r="S50" s="15" t="n"/>
      <c r="T50" s="16" t="n"/>
      <c r="U50" s="15" t="n"/>
      <c r="V50" s="17">
        <f>IF(E50="","",IF(B50="NCR",E50+TA_NCR,_xlfn.WORKDAY.INTL(E50,TA_SOR,WEEKEND,HOL)))</f>
        <v/>
      </c>
      <c r="W50" s="14">
        <f>IF(E50="","",IF(T50="",DATADATE,T50)-E50)</f>
        <v/>
      </c>
      <c r="X50" s="14">
        <f>IF(OR(V50="",T50&lt;&gt;""),"",IF(DATADATE&gt;V50,"OVERDUE",""))</f>
        <v/>
      </c>
      <c r="Y50" s="14">
        <f>IF(A50="","",IF(T50&lt;&gt;"","Closed","Open"))</f>
        <v/>
      </c>
      <c r="Z50" s="15" t="n"/>
      <c r="AA50" s="15" t="n"/>
    </row>
    <row r="51">
      <c r="A51" s="14">
        <f>IF(D51="","",PROJ&amp;"-"&amp;B51&amp;"-"&amp;C51&amp;"-"&amp;TEXT(D51,"0000"))</f>
        <v/>
      </c>
      <c r="B51" s="15" t="n"/>
      <c r="C51" s="15" t="n"/>
      <c r="D51" s="15" t="n"/>
      <c r="E51" s="16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6" t="n"/>
      <c r="Q51" s="15" t="n"/>
      <c r="R51" s="16" t="n"/>
      <c r="S51" s="15" t="n"/>
      <c r="T51" s="16" t="n"/>
      <c r="U51" s="15" t="n"/>
      <c r="V51" s="17">
        <f>IF(E51="","",IF(B51="NCR",E51+TA_NCR,_xlfn.WORKDAY.INTL(E51,TA_SOR,WEEKEND,HOL)))</f>
        <v/>
      </c>
      <c r="W51" s="14">
        <f>IF(E51="","",IF(T51="",DATADATE,T51)-E51)</f>
        <v/>
      </c>
      <c r="X51" s="14">
        <f>IF(OR(V51="",T51&lt;&gt;""),"",IF(DATADATE&gt;V51,"OVERDUE",""))</f>
        <v/>
      </c>
      <c r="Y51" s="14">
        <f>IF(A51="","",IF(T51&lt;&gt;"","Closed","Open"))</f>
        <v/>
      </c>
      <c r="Z51" s="15" t="n"/>
      <c r="AA51" s="15" t="n"/>
    </row>
    <row r="52">
      <c r="A52" s="14">
        <f>IF(D52="","",PROJ&amp;"-"&amp;B52&amp;"-"&amp;C52&amp;"-"&amp;TEXT(D52,"0000"))</f>
        <v/>
      </c>
      <c r="B52" s="15" t="n"/>
      <c r="C52" s="15" t="n"/>
      <c r="D52" s="15" t="n"/>
      <c r="E52" s="16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6" t="n"/>
      <c r="Q52" s="15" t="n"/>
      <c r="R52" s="16" t="n"/>
      <c r="S52" s="15" t="n"/>
      <c r="T52" s="16" t="n"/>
      <c r="U52" s="15" t="n"/>
      <c r="V52" s="17">
        <f>IF(E52="","",IF(B52="NCR",E52+TA_NCR,_xlfn.WORKDAY.INTL(E52,TA_SOR,WEEKEND,HOL)))</f>
        <v/>
      </c>
      <c r="W52" s="14">
        <f>IF(E52="","",IF(T52="",DATADATE,T52)-E52)</f>
        <v/>
      </c>
      <c r="X52" s="14">
        <f>IF(OR(V52="",T52&lt;&gt;""),"",IF(DATADATE&gt;V52,"OVERDUE",""))</f>
        <v/>
      </c>
      <c r="Y52" s="14">
        <f>IF(A52="","",IF(T52&lt;&gt;"","Closed","Open"))</f>
        <v/>
      </c>
      <c r="Z52" s="15" t="n"/>
      <c r="AA52" s="15" t="n"/>
    </row>
    <row r="53">
      <c r="A53" s="14">
        <f>IF(D53="","",PROJ&amp;"-"&amp;B53&amp;"-"&amp;C53&amp;"-"&amp;TEXT(D53,"0000"))</f>
        <v/>
      </c>
      <c r="B53" s="15" t="n"/>
      <c r="C53" s="15" t="n"/>
      <c r="D53" s="15" t="n"/>
      <c r="E53" s="16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6" t="n"/>
      <c r="Q53" s="15" t="n"/>
      <c r="R53" s="16" t="n"/>
      <c r="S53" s="15" t="n"/>
      <c r="T53" s="16" t="n"/>
      <c r="U53" s="15" t="n"/>
      <c r="V53" s="17">
        <f>IF(E53="","",IF(B53="NCR",E53+TA_NCR,_xlfn.WORKDAY.INTL(E53,TA_SOR,WEEKEND,HOL)))</f>
        <v/>
      </c>
      <c r="W53" s="14">
        <f>IF(E53="","",IF(T53="",DATADATE,T53)-E53)</f>
        <v/>
      </c>
      <c r="X53" s="14">
        <f>IF(OR(V53="",T53&lt;&gt;""),"",IF(DATADATE&gt;V53,"OVERDUE",""))</f>
        <v/>
      </c>
      <c r="Y53" s="14">
        <f>IF(A53="","",IF(T53&lt;&gt;"","Closed","Open"))</f>
        <v/>
      </c>
      <c r="Z53" s="15" t="n"/>
      <c r="AA53" s="15" t="n"/>
    </row>
    <row r="54">
      <c r="A54" s="14">
        <f>IF(D54="","",PROJ&amp;"-"&amp;B54&amp;"-"&amp;C54&amp;"-"&amp;TEXT(D54,"0000"))</f>
        <v/>
      </c>
      <c r="B54" s="15" t="n"/>
      <c r="C54" s="15" t="n"/>
      <c r="D54" s="15" t="n"/>
      <c r="E54" s="16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6" t="n"/>
      <c r="Q54" s="15" t="n"/>
      <c r="R54" s="16" t="n"/>
      <c r="S54" s="15" t="n"/>
      <c r="T54" s="16" t="n"/>
      <c r="U54" s="15" t="n"/>
      <c r="V54" s="17">
        <f>IF(E54="","",IF(B54="NCR",E54+TA_NCR,_xlfn.WORKDAY.INTL(E54,TA_SOR,WEEKEND,HOL)))</f>
        <v/>
      </c>
      <c r="W54" s="14">
        <f>IF(E54="","",IF(T54="",DATADATE,T54)-E54)</f>
        <v/>
      </c>
      <c r="X54" s="14">
        <f>IF(OR(V54="",T54&lt;&gt;""),"",IF(DATADATE&gt;V54,"OVERDUE",""))</f>
        <v/>
      </c>
      <c r="Y54" s="14">
        <f>IF(A54="","",IF(T54&lt;&gt;"","Closed","Open"))</f>
        <v/>
      </c>
      <c r="Z54" s="15" t="n"/>
      <c r="AA54" s="15" t="n"/>
    </row>
    <row r="55">
      <c r="A55" s="14">
        <f>IF(D55="","",PROJ&amp;"-"&amp;B55&amp;"-"&amp;C55&amp;"-"&amp;TEXT(D55,"0000"))</f>
        <v/>
      </c>
      <c r="B55" s="15" t="n"/>
      <c r="C55" s="15" t="n"/>
      <c r="D55" s="15" t="n"/>
      <c r="E55" s="16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6" t="n"/>
      <c r="Q55" s="15" t="n"/>
      <c r="R55" s="16" t="n"/>
      <c r="S55" s="15" t="n"/>
      <c r="T55" s="16" t="n"/>
      <c r="U55" s="15" t="n"/>
      <c r="V55" s="17">
        <f>IF(E55="","",IF(B55="NCR",E55+TA_NCR,_xlfn.WORKDAY.INTL(E55,TA_SOR,WEEKEND,HOL)))</f>
        <v/>
      </c>
      <c r="W55" s="14">
        <f>IF(E55="","",IF(T55="",DATADATE,T55)-E55)</f>
        <v/>
      </c>
      <c r="X55" s="14">
        <f>IF(OR(V55="",T55&lt;&gt;""),"",IF(DATADATE&gt;V55,"OVERDUE",""))</f>
        <v/>
      </c>
      <c r="Y55" s="14">
        <f>IF(A55="","",IF(T55&lt;&gt;"","Closed","Open"))</f>
        <v/>
      </c>
      <c r="Z55" s="15" t="n"/>
      <c r="AA55" s="15" t="n"/>
    </row>
    <row r="56">
      <c r="A56" s="14">
        <f>IF(D56="","",PROJ&amp;"-"&amp;B56&amp;"-"&amp;C56&amp;"-"&amp;TEXT(D56,"0000"))</f>
        <v/>
      </c>
      <c r="B56" s="15" t="n"/>
      <c r="C56" s="15" t="n"/>
      <c r="D56" s="15" t="n"/>
      <c r="E56" s="16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6" t="n"/>
      <c r="Q56" s="15" t="n"/>
      <c r="R56" s="16" t="n"/>
      <c r="S56" s="15" t="n"/>
      <c r="T56" s="16" t="n"/>
      <c r="U56" s="15" t="n"/>
      <c r="V56" s="17">
        <f>IF(E56="","",IF(B56="NCR",E56+TA_NCR,_xlfn.WORKDAY.INTL(E56,TA_SOR,WEEKEND,HOL)))</f>
        <v/>
      </c>
      <c r="W56" s="14">
        <f>IF(E56="","",IF(T56="",DATADATE,T56)-E56)</f>
        <v/>
      </c>
      <c r="X56" s="14">
        <f>IF(OR(V56="",T56&lt;&gt;""),"",IF(DATADATE&gt;V56,"OVERDUE",""))</f>
        <v/>
      </c>
      <c r="Y56" s="14">
        <f>IF(A56="","",IF(T56&lt;&gt;"","Closed","Open"))</f>
        <v/>
      </c>
      <c r="Z56" s="15" t="n"/>
      <c r="AA56" s="15" t="n"/>
    </row>
    <row r="57">
      <c r="A57" s="14">
        <f>IF(D57="","",PROJ&amp;"-"&amp;B57&amp;"-"&amp;C57&amp;"-"&amp;TEXT(D57,"0000"))</f>
        <v/>
      </c>
      <c r="B57" s="15" t="n"/>
      <c r="C57" s="15" t="n"/>
      <c r="D57" s="15" t="n"/>
      <c r="E57" s="16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6" t="n"/>
      <c r="Q57" s="15" t="n"/>
      <c r="R57" s="16" t="n"/>
      <c r="S57" s="15" t="n"/>
      <c r="T57" s="16" t="n"/>
      <c r="U57" s="15" t="n"/>
      <c r="V57" s="17">
        <f>IF(E57="","",IF(B57="NCR",E57+TA_NCR,_xlfn.WORKDAY.INTL(E57,TA_SOR,WEEKEND,HOL)))</f>
        <v/>
      </c>
      <c r="W57" s="14">
        <f>IF(E57="","",IF(T57="",DATADATE,T57)-E57)</f>
        <v/>
      </c>
      <c r="X57" s="14">
        <f>IF(OR(V57="",T57&lt;&gt;""),"",IF(DATADATE&gt;V57,"OVERDUE",""))</f>
        <v/>
      </c>
      <c r="Y57" s="14">
        <f>IF(A57="","",IF(T57&lt;&gt;"","Closed","Open"))</f>
        <v/>
      </c>
      <c r="Z57" s="15" t="n"/>
      <c r="AA57" s="15" t="n"/>
    </row>
    <row r="58">
      <c r="A58" s="14">
        <f>IF(D58="","",PROJ&amp;"-"&amp;B58&amp;"-"&amp;C58&amp;"-"&amp;TEXT(D58,"0000"))</f>
        <v/>
      </c>
      <c r="B58" s="15" t="n"/>
      <c r="C58" s="15" t="n"/>
      <c r="D58" s="15" t="n"/>
      <c r="E58" s="16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6" t="n"/>
      <c r="Q58" s="15" t="n"/>
      <c r="R58" s="16" t="n"/>
      <c r="S58" s="15" t="n"/>
      <c r="T58" s="16" t="n"/>
      <c r="U58" s="15" t="n"/>
      <c r="V58" s="17">
        <f>IF(E58="","",IF(B58="NCR",E58+TA_NCR,_xlfn.WORKDAY.INTL(E58,TA_SOR,WEEKEND,HOL)))</f>
        <v/>
      </c>
      <c r="W58" s="14">
        <f>IF(E58="","",IF(T58="",DATADATE,T58)-E58)</f>
        <v/>
      </c>
      <c r="X58" s="14">
        <f>IF(OR(V58="",T58&lt;&gt;""),"",IF(DATADATE&gt;V58,"OVERDUE",""))</f>
        <v/>
      </c>
      <c r="Y58" s="14">
        <f>IF(A58="","",IF(T58&lt;&gt;"","Closed","Open"))</f>
        <v/>
      </c>
      <c r="Z58" s="15" t="n"/>
      <c r="AA58" s="15" t="n"/>
    </row>
    <row r="59">
      <c r="A59" s="14">
        <f>IF(D59="","",PROJ&amp;"-"&amp;B59&amp;"-"&amp;C59&amp;"-"&amp;TEXT(D59,"0000"))</f>
        <v/>
      </c>
      <c r="B59" s="15" t="n"/>
      <c r="C59" s="15" t="n"/>
      <c r="D59" s="15" t="n"/>
      <c r="E59" s="16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6" t="n"/>
      <c r="Q59" s="15" t="n"/>
      <c r="R59" s="16" t="n"/>
      <c r="S59" s="15" t="n"/>
      <c r="T59" s="16" t="n"/>
      <c r="U59" s="15" t="n"/>
      <c r="V59" s="17">
        <f>IF(E59="","",IF(B59="NCR",E59+TA_NCR,_xlfn.WORKDAY.INTL(E59,TA_SOR,WEEKEND,HOL)))</f>
        <v/>
      </c>
      <c r="W59" s="14">
        <f>IF(E59="","",IF(T59="",DATADATE,T59)-E59)</f>
        <v/>
      </c>
      <c r="X59" s="14">
        <f>IF(OR(V59="",T59&lt;&gt;""),"",IF(DATADATE&gt;V59,"OVERDUE",""))</f>
        <v/>
      </c>
      <c r="Y59" s="14">
        <f>IF(A59="","",IF(T59&lt;&gt;"","Closed","Open"))</f>
        <v/>
      </c>
      <c r="Z59" s="15" t="n"/>
      <c r="AA59" s="15" t="n"/>
    </row>
    <row r="60">
      <c r="A60" s="14">
        <f>IF(D60="","",PROJ&amp;"-"&amp;B60&amp;"-"&amp;C60&amp;"-"&amp;TEXT(D60,"0000"))</f>
        <v/>
      </c>
      <c r="B60" s="15" t="n"/>
      <c r="C60" s="15" t="n"/>
      <c r="D60" s="15" t="n"/>
      <c r="E60" s="16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6" t="n"/>
      <c r="Q60" s="15" t="n"/>
      <c r="R60" s="16" t="n"/>
      <c r="S60" s="15" t="n"/>
      <c r="T60" s="16" t="n"/>
      <c r="U60" s="15" t="n"/>
      <c r="V60" s="17">
        <f>IF(E60="","",IF(B60="NCR",E60+TA_NCR,_xlfn.WORKDAY.INTL(E60,TA_SOR,WEEKEND,HOL)))</f>
        <v/>
      </c>
      <c r="W60" s="14">
        <f>IF(E60="","",IF(T60="",DATADATE,T60)-E60)</f>
        <v/>
      </c>
      <c r="X60" s="14">
        <f>IF(OR(V60="",T60&lt;&gt;""),"",IF(DATADATE&gt;V60,"OVERDUE",""))</f>
        <v/>
      </c>
      <c r="Y60" s="14">
        <f>IF(A60="","",IF(T60&lt;&gt;"","Closed","Open"))</f>
        <v/>
      </c>
      <c r="Z60" s="15" t="n"/>
      <c r="AA60" s="15" t="n"/>
    </row>
    <row r="61">
      <c r="A61" s="14">
        <f>IF(D61="","",PROJ&amp;"-"&amp;B61&amp;"-"&amp;C61&amp;"-"&amp;TEXT(D61,"0000"))</f>
        <v/>
      </c>
      <c r="B61" s="15" t="n"/>
      <c r="C61" s="15" t="n"/>
      <c r="D61" s="15" t="n"/>
      <c r="E61" s="16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6" t="n"/>
      <c r="Q61" s="15" t="n"/>
      <c r="R61" s="16" t="n"/>
      <c r="S61" s="15" t="n"/>
      <c r="T61" s="16" t="n"/>
      <c r="U61" s="15" t="n"/>
      <c r="V61" s="17">
        <f>IF(E61="","",IF(B61="NCR",E61+TA_NCR,_xlfn.WORKDAY.INTL(E61,TA_SOR,WEEKEND,HOL)))</f>
        <v/>
      </c>
      <c r="W61" s="14">
        <f>IF(E61="","",IF(T61="",DATADATE,T61)-E61)</f>
        <v/>
      </c>
      <c r="X61" s="14">
        <f>IF(OR(V61="",T61&lt;&gt;""),"",IF(DATADATE&gt;V61,"OVERDUE",""))</f>
        <v/>
      </c>
      <c r="Y61" s="14">
        <f>IF(A61="","",IF(T61&lt;&gt;"","Closed","Open"))</f>
        <v/>
      </c>
      <c r="Z61" s="15" t="n"/>
      <c r="AA61" s="15" t="n"/>
    </row>
    <row r="62">
      <c r="A62" s="14">
        <f>IF(D62="","",PROJ&amp;"-"&amp;B62&amp;"-"&amp;C62&amp;"-"&amp;TEXT(D62,"0000"))</f>
        <v/>
      </c>
      <c r="B62" s="15" t="n"/>
      <c r="C62" s="15" t="n"/>
      <c r="D62" s="15" t="n"/>
      <c r="E62" s="16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6" t="n"/>
      <c r="Q62" s="15" t="n"/>
      <c r="R62" s="16" t="n"/>
      <c r="S62" s="15" t="n"/>
      <c r="T62" s="16" t="n"/>
      <c r="U62" s="15" t="n"/>
      <c r="V62" s="17">
        <f>IF(E62="","",IF(B62="NCR",E62+TA_NCR,_xlfn.WORKDAY.INTL(E62,TA_SOR,WEEKEND,HOL)))</f>
        <v/>
      </c>
      <c r="W62" s="14">
        <f>IF(E62="","",IF(T62="",DATADATE,T62)-E62)</f>
        <v/>
      </c>
      <c r="X62" s="14">
        <f>IF(OR(V62="",T62&lt;&gt;""),"",IF(DATADATE&gt;V62,"OVERDUE",""))</f>
        <v/>
      </c>
      <c r="Y62" s="14">
        <f>IF(A62="","",IF(T62&lt;&gt;"","Closed","Open"))</f>
        <v/>
      </c>
      <c r="Z62" s="15" t="n"/>
      <c r="AA62" s="15" t="n"/>
    </row>
    <row r="63">
      <c r="A63" s="14">
        <f>IF(D63="","",PROJ&amp;"-"&amp;B63&amp;"-"&amp;C63&amp;"-"&amp;TEXT(D63,"0000"))</f>
        <v/>
      </c>
      <c r="B63" s="15" t="n"/>
      <c r="C63" s="15" t="n"/>
      <c r="D63" s="15" t="n"/>
      <c r="E63" s="16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6" t="n"/>
      <c r="Q63" s="15" t="n"/>
      <c r="R63" s="16" t="n"/>
      <c r="S63" s="15" t="n"/>
      <c r="T63" s="16" t="n"/>
      <c r="U63" s="15" t="n"/>
      <c r="V63" s="17">
        <f>IF(E63="","",IF(B63="NCR",E63+TA_NCR,_xlfn.WORKDAY.INTL(E63,TA_SOR,WEEKEND,HOL)))</f>
        <v/>
      </c>
      <c r="W63" s="14">
        <f>IF(E63="","",IF(T63="",DATADATE,T63)-E63)</f>
        <v/>
      </c>
      <c r="X63" s="14">
        <f>IF(OR(V63="",T63&lt;&gt;""),"",IF(DATADATE&gt;V63,"OVERDUE",""))</f>
        <v/>
      </c>
      <c r="Y63" s="14">
        <f>IF(A63="","",IF(T63&lt;&gt;"","Closed","Open"))</f>
        <v/>
      </c>
      <c r="Z63" s="15" t="n"/>
      <c r="AA63" s="15" t="n"/>
    </row>
    <row r="64">
      <c r="A64" s="14">
        <f>IF(D64="","",PROJ&amp;"-"&amp;B64&amp;"-"&amp;C64&amp;"-"&amp;TEXT(D64,"0000"))</f>
        <v/>
      </c>
      <c r="B64" s="15" t="n"/>
      <c r="C64" s="15" t="n"/>
      <c r="D64" s="15" t="n"/>
      <c r="E64" s="16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6" t="n"/>
      <c r="Q64" s="15" t="n"/>
      <c r="R64" s="16" t="n"/>
      <c r="S64" s="15" t="n"/>
      <c r="T64" s="16" t="n"/>
      <c r="U64" s="15" t="n"/>
      <c r="V64" s="17">
        <f>IF(E64="","",IF(B64="NCR",E64+TA_NCR,_xlfn.WORKDAY.INTL(E64,TA_SOR,WEEKEND,HOL)))</f>
        <v/>
      </c>
      <c r="W64" s="14">
        <f>IF(E64="","",IF(T64="",DATADATE,T64)-E64)</f>
        <v/>
      </c>
      <c r="X64" s="14">
        <f>IF(OR(V64="",T64&lt;&gt;""),"",IF(DATADATE&gt;V64,"OVERDUE",""))</f>
        <v/>
      </c>
      <c r="Y64" s="14">
        <f>IF(A64="","",IF(T64&lt;&gt;"","Closed","Open"))</f>
        <v/>
      </c>
      <c r="Z64" s="15" t="n"/>
      <c r="AA64" s="15" t="n"/>
    </row>
    <row r="65">
      <c r="A65" s="14">
        <f>IF(D65="","",PROJ&amp;"-"&amp;B65&amp;"-"&amp;C65&amp;"-"&amp;TEXT(D65,"0000"))</f>
        <v/>
      </c>
      <c r="B65" s="15" t="n"/>
      <c r="C65" s="15" t="n"/>
      <c r="D65" s="15" t="n"/>
      <c r="E65" s="16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6" t="n"/>
      <c r="Q65" s="15" t="n"/>
      <c r="R65" s="16" t="n"/>
      <c r="S65" s="15" t="n"/>
      <c r="T65" s="16" t="n"/>
      <c r="U65" s="15" t="n"/>
      <c r="V65" s="17">
        <f>IF(E65="","",IF(B65="NCR",E65+TA_NCR,_xlfn.WORKDAY.INTL(E65,TA_SOR,WEEKEND,HOL)))</f>
        <v/>
      </c>
      <c r="W65" s="14">
        <f>IF(E65="","",IF(T65="",DATADATE,T65)-E65)</f>
        <v/>
      </c>
      <c r="X65" s="14">
        <f>IF(OR(V65="",T65&lt;&gt;""),"",IF(DATADATE&gt;V65,"OVERDUE",""))</f>
        <v/>
      </c>
      <c r="Y65" s="14">
        <f>IF(A65="","",IF(T65&lt;&gt;"","Closed","Open"))</f>
        <v/>
      </c>
      <c r="Z65" s="15" t="n"/>
      <c r="AA65" s="15" t="n"/>
    </row>
    <row r="66">
      <c r="A66" s="14">
        <f>IF(D66="","",PROJ&amp;"-"&amp;B66&amp;"-"&amp;C66&amp;"-"&amp;TEXT(D66,"0000"))</f>
        <v/>
      </c>
      <c r="B66" s="15" t="n"/>
      <c r="C66" s="15" t="n"/>
      <c r="D66" s="15" t="n"/>
      <c r="E66" s="16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6" t="n"/>
      <c r="Q66" s="15" t="n"/>
      <c r="R66" s="16" t="n"/>
      <c r="S66" s="15" t="n"/>
      <c r="T66" s="16" t="n"/>
      <c r="U66" s="15" t="n"/>
      <c r="V66" s="17">
        <f>IF(E66="","",IF(B66="NCR",E66+TA_NCR,_xlfn.WORKDAY.INTL(E66,TA_SOR,WEEKEND,HOL)))</f>
        <v/>
      </c>
      <c r="W66" s="14">
        <f>IF(E66="","",IF(T66="",DATADATE,T66)-E66)</f>
        <v/>
      </c>
      <c r="X66" s="14">
        <f>IF(OR(V66="",T66&lt;&gt;""),"",IF(DATADATE&gt;V66,"OVERDUE",""))</f>
        <v/>
      </c>
      <c r="Y66" s="14">
        <f>IF(A66="","",IF(T66&lt;&gt;"","Closed","Open"))</f>
        <v/>
      </c>
      <c r="Z66" s="15" t="n"/>
      <c r="AA66" s="15" t="n"/>
    </row>
    <row r="67">
      <c r="A67" s="14">
        <f>IF(D67="","",PROJ&amp;"-"&amp;B67&amp;"-"&amp;C67&amp;"-"&amp;TEXT(D67,"0000"))</f>
        <v/>
      </c>
      <c r="B67" s="15" t="n"/>
      <c r="C67" s="15" t="n"/>
      <c r="D67" s="15" t="n"/>
      <c r="E67" s="16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6" t="n"/>
      <c r="Q67" s="15" t="n"/>
      <c r="R67" s="16" t="n"/>
      <c r="S67" s="15" t="n"/>
      <c r="T67" s="16" t="n"/>
      <c r="U67" s="15" t="n"/>
      <c r="V67" s="17">
        <f>IF(E67="","",IF(B67="NCR",E67+TA_NCR,_xlfn.WORKDAY.INTL(E67,TA_SOR,WEEKEND,HOL)))</f>
        <v/>
      </c>
      <c r="W67" s="14">
        <f>IF(E67="","",IF(T67="",DATADATE,T67)-E67)</f>
        <v/>
      </c>
      <c r="X67" s="14">
        <f>IF(OR(V67="",T67&lt;&gt;""),"",IF(DATADATE&gt;V67,"OVERDUE",""))</f>
        <v/>
      </c>
      <c r="Y67" s="14">
        <f>IF(A67="","",IF(T67&lt;&gt;"","Closed","Open"))</f>
        <v/>
      </c>
      <c r="Z67" s="15" t="n"/>
      <c r="AA67" s="15" t="n"/>
    </row>
    <row r="68">
      <c r="A68" s="14">
        <f>IF(D68="","",PROJ&amp;"-"&amp;B68&amp;"-"&amp;C68&amp;"-"&amp;TEXT(D68,"0000"))</f>
        <v/>
      </c>
      <c r="B68" s="15" t="n"/>
      <c r="C68" s="15" t="n"/>
      <c r="D68" s="15" t="n"/>
      <c r="E68" s="16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6" t="n"/>
      <c r="Q68" s="15" t="n"/>
      <c r="R68" s="16" t="n"/>
      <c r="S68" s="15" t="n"/>
      <c r="T68" s="16" t="n"/>
      <c r="U68" s="15" t="n"/>
      <c r="V68" s="17">
        <f>IF(E68="","",IF(B68="NCR",E68+TA_NCR,_xlfn.WORKDAY.INTL(E68,TA_SOR,WEEKEND,HOL)))</f>
        <v/>
      </c>
      <c r="W68" s="14">
        <f>IF(E68="","",IF(T68="",DATADATE,T68)-E68)</f>
        <v/>
      </c>
      <c r="X68" s="14">
        <f>IF(OR(V68="",T68&lt;&gt;""),"",IF(DATADATE&gt;V68,"OVERDUE",""))</f>
        <v/>
      </c>
      <c r="Y68" s="14">
        <f>IF(A68="","",IF(T68&lt;&gt;"","Closed","Open"))</f>
        <v/>
      </c>
      <c r="Z68" s="15" t="n"/>
      <c r="AA68" s="15" t="n"/>
    </row>
    <row r="69">
      <c r="A69" s="14">
        <f>IF(D69="","",PROJ&amp;"-"&amp;B69&amp;"-"&amp;C69&amp;"-"&amp;TEXT(D69,"0000"))</f>
        <v/>
      </c>
      <c r="B69" s="15" t="n"/>
      <c r="C69" s="15" t="n"/>
      <c r="D69" s="15" t="n"/>
      <c r="E69" s="16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6" t="n"/>
      <c r="Q69" s="15" t="n"/>
      <c r="R69" s="16" t="n"/>
      <c r="S69" s="15" t="n"/>
      <c r="T69" s="16" t="n"/>
      <c r="U69" s="15" t="n"/>
      <c r="V69" s="17">
        <f>IF(E69="","",IF(B69="NCR",E69+TA_NCR,_xlfn.WORKDAY.INTL(E69,TA_SOR,WEEKEND,HOL)))</f>
        <v/>
      </c>
      <c r="W69" s="14">
        <f>IF(E69="","",IF(T69="",DATADATE,T69)-E69)</f>
        <v/>
      </c>
      <c r="X69" s="14">
        <f>IF(OR(V69="",T69&lt;&gt;""),"",IF(DATADATE&gt;V69,"OVERDUE",""))</f>
        <v/>
      </c>
      <c r="Y69" s="14">
        <f>IF(A69="","",IF(T69&lt;&gt;"","Closed","Open"))</f>
        <v/>
      </c>
      <c r="Z69" s="15" t="n"/>
      <c r="AA69" s="15" t="n"/>
    </row>
    <row r="70">
      <c r="A70" s="14">
        <f>IF(D70="","",PROJ&amp;"-"&amp;B70&amp;"-"&amp;C70&amp;"-"&amp;TEXT(D70,"0000"))</f>
        <v/>
      </c>
      <c r="B70" s="15" t="n"/>
      <c r="C70" s="15" t="n"/>
      <c r="D70" s="15" t="n"/>
      <c r="E70" s="16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6" t="n"/>
      <c r="Q70" s="15" t="n"/>
      <c r="R70" s="16" t="n"/>
      <c r="S70" s="15" t="n"/>
      <c r="T70" s="16" t="n"/>
      <c r="U70" s="15" t="n"/>
      <c r="V70" s="17">
        <f>IF(E70="","",IF(B70="NCR",E70+TA_NCR,_xlfn.WORKDAY.INTL(E70,TA_SOR,WEEKEND,HOL)))</f>
        <v/>
      </c>
      <c r="W70" s="14">
        <f>IF(E70="","",IF(T70="",DATADATE,T70)-E70)</f>
        <v/>
      </c>
      <c r="X70" s="14">
        <f>IF(OR(V70="",T70&lt;&gt;""),"",IF(DATADATE&gt;V70,"OVERDUE",""))</f>
        <v/>
      </c>
      <c r="Y70" s="14">
        <f>IF(A70="","",IF(T70&lt;&gt;"","Closed","Open"))</f>
        <v/>
      </c>
      <c r="Z70" s="15" t="n"/>
      <c r="AA70" s="15" t="n"/>
    </row>
    <row r="71">
      <c r="A71" s="14">
        <f>IF(D71="","",PROJ&amp;"-"&amp;B71&amp;"-"&amp;C71&amp;"-"&amp;TEXT(D71,"0000"))</f>
        <v/>
      </c>
      <c r="B71" s="15" t="n"/>
      <c r="C71" s="15" t="n"/>
      <c r="D71" s="15" t="n"/>
      <c r="E71" s="16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6" t="n"/>
      <c r="Q71" s="15" t="n"/>
      <c r="R71" s="16" t="n"/>
      <c r="S71" s="15" t="n"/>
      <c r="T71" s="16" t="n"/>
      <c r="U71" s="15" t="n"/>
      <c r="V71" s="17">
        <f>IF(E71="","",IF(B71="NCR",E71+TA_NCR,_xlfn.WORKDAY.INTL(E71,TA_SOR,WEEKEND,HOL)))</f>
        <v/>
      </c>
      <c r="W71" s="14">
        <f>IF(E71="","",IF(T71="",DATADATE,T71)-E71)</f>
        <v/>
      </c>
      <c r="X71" s="14">
        <f>IF(OR(V71="",T71&lt;&gt;""),"",IF(DATADATE&gt;V71,"OVERDUE",""))</f>
        <v/>
      </c>
      <c r="Y71" s="14">
        <f>IF(A71="","",IF(T71&lt;&gt;"","Closed","Open"))</f>
        <v/>
      </c>
      <c r="Z71" s="15" t="n"/>
      <c r="AA71" s="15" t="n"/>
    </row>
    <row r="72">
      <c r="A72" s="14">
        <f>IF(D72="","",PROJ&amp;"-"&amp;B72&amp;"-"&amp;C72&amp;"-"&amp;TEXT(D72,"0000"))</f>
        <v/>
      </c>
      <c r="B72" s="15" t="n"/>
      <c r="C72" s="15" t="n"/>
      <c r="D72" s="15" t="n"/>
      <c r="E72" s="16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6" t="n"/>
      <c r="Q72" s="15" t="n"/>
      <c r="R72" s="16" t="n"/>
      <c r="S72" s="15" t="n"/>
      <c r="T72" s="16" t="n"/>
      <c r="U72" s="15" t="n"/>
      <c r="V72" s="17">
        <f>IF(E72="","",IF(B72="NCR",E72+TA_NCR,_xlfn.WORKDAY.INTL(E72,TA_SOR,WEEKEND,HOL)))</f>
        <v/>
      </c>
      <c r="W72" s="14">
        <f>IF(E72="","",IF(T72="",DATADATE,T72)-E72)</f>
        <v/>
      </c>
      <c r="X72" s="14">
        <f>IF(OR(V72="",T72&lt;&gt;""),"",IF(DATADATE&gt;V72,"OVERDUE",""))</f>
        <v/>
      </c>
      <c r="Y72" s="14">
        <f>IF(A72="","",IF(T72&lt;&gt;"","Closed","Open"))</f>
        <v/>
      </c>
      <c r="Z72" s="15" t="n"/>
      <c r="AA72" s="15" t="n"/>
    </row>
    <row r="73">
      <c r="A73" s="14">
        <f>IF(D73="","",PROJ&amp;"-"&amp;B73&amp;"-"&amp;C73&amp;"-"&amp;TEXT(D73,"0000"))</f>
        <v/>
      </c>
      <c r="B73" s="15" t="n"/>
      <c r="C73" s="15" t="n"/>
      <c r="D73" s="15" t="n"/>
      <c r="E73" s="16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6" t="n"/>
      <c r="Q73" s="15" t="n"/>
      <c r="R73" s="16" t="n"/>
      <c r="S73" s="15" t="n"/>
      <c r="T73" s="16" t="n"/>
      <c r="U73" s="15" t="n"/>
      <c r="V73" s="17">
        <f>IF(E73="","",IF(B73="NCR",E73+TA_NCR,_xlfn.WORKDAY.INTL(E73,TA_SOR,WEEKEND,HOL)))</f>
        <v/>
      </c>
      <c r="W73" s="14">
        <f>IF(E73="","",IF(T73="",DATADATE,T73)-E73)</f>
        <v/>
      </c>
      <c r="X73" s="14">
        <f>IF(OR(V73="",T73&lt;&gt;""),"",IF(DATADATE&gt;V73,"OVERDUE",""))</f>
        <v/>
      </c>
      <c r="Y73" s="14">
        <f>IF(A73="","",IF(T73&lt;&gt;"","Closed","Open"))</f>
        <v/>
      </c>
      <c r="Z73" s="15" t="n"/>
      <c r="AA73" s="15" t="n"/>
    </row>
    <row r="74">
      <c r="A74" s="14">
        <f>IF(D74="","",PROJ&amp;"-"&amp;B74&amp;"-"&amp;C74&amp;"-"&amp;TEXT(D74,"0000"))</f>
        <v/>
      </c>
      <c r="B74" s="15" t="n"/>
      <c r="C74" s="15" t="n"/>
      <c r="D74" s="15" t="n"/>
      <c r="E74" s="16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6" t="n"/>
      <c r="Q74" s="15" t="n"/>
      <c r="R74" s="16" t="n"/>
      <c r="S74" s="15" t="n"/>
      <c r="T74" s="16" t="n"/>
      <c r="U74" s="15" t="n"/>
      <c r="V74" s="17">
        <f>IF(E74="","",IF(B74="NCR",E74+TA_NCR,_xlfn.WORKDAY.INTL(E74,TA_SOR,WEEKEND,HOL)))</f>
        <v/>
      </c>
      <c r="W74" s="14">
        <f>IF(E74="","",IF(T74="",DATADATE,T74)-E74)</f>
        <v/>
      </c>
      <c r="X74" s="14">
        <f>IF(OR(V74="",T74&lt;&gt;""),"",IF(DATADATE&gt;V74,"OVERDUE",""))</f>
        <v/>
      </c>
      <c r="Y74" s="14">
        <f>IF(A74="","",IF(T74&lt;&gt;"","Closed","Open"))</f>
        <v/>
      </c>
      <c r="Z74" s="15" t="n"/>
      <c r="AA74" s="15" t="n"/>
    </row>
    <row r="75">
      <c r="A75" s="14">
        <f>IF(D75="","",PROJ&amp;"-"&amp;B75&amp;"-"&amp;C75&amp;"-"&amp;TEXT(D75,"0000"))</f>
        <v/>
      </c>
      <c r="B75" s="15" t="n"/>
      <c r="C75" s="15" t="n"/>
      <c r="D75" s="15" t="n"/>
      <c r="E75" s="16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6" t="n"/>
      <c r="Q75" s="15" t="n"/>
      <c r="R75" s="16" t="n"/>
      <c r="S75" s="15" t="n"/>
      <c r="T75" s="16" t="n"/>
      <c r="U75" s="15" t="n"/>
      <c r="V75" s="17">
        <f>IF(E75="","",IF(B75="NCR",E75+TA_NCR,_xlfn.WORKDAY.INTL(E75,TA_SOR,WEEKEND,HOL)))</f>
        <v/>
      </c>
      <c r="W75" s="14">
        <f>IF(E75="","",IF(T75="",DATADATE,T75)-E75)</f>
        <v/>
      </c>
      <c r="X75" s="14">
        <f>IF(OR(V75="",T75&lt;&gt;""),"",IF(DATADATE&gt;V75,"OVERDUE",""))</f>
        <v/>
      </c>
      <c r="Y75" s="14">
        <f>IF(A75="","",IF(T75&lt;&gt;"","Closed","Open"))</f>
        <v/>
      </c>
      <c r="Z75" s="15" t="n"/>
      <c r="AA75" s="15" t="n"/>
    </row>
    <row r="76">
      <c r="A76" s="14">
        <f>IF(D76="","",PROJ&amp;"-"&amp;B76&amp;"-"&amp;C76&amp;"-"&amp;TEXT(D76,"0000"))</f>
        <v/>
      </c>
      <c r="B76" s="15" t="n"/>
      <c r="C76" s="15" t="n"/>
      <c r="D76" s="15" t="n"/>
      <c r="E76" s="16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6" t="n"/>
      <c r="Q76" s="15" t="n"/>
      <c r="R76" s="16" t="n"/>
      <c r="S76" s="15" t="n"/>
      <c r="T76" s="16" t="n"/>
      <c r="U76" s="15" t="n"/>
      <c r="V76" s="17">
        <f>IF(E76="","",IF(B76="NCR",E76+TA_NCR,_xlfn.WORKDAY.INTL(E76,TA_SOR,WEEKEND,HOL)))</f>
        <v/>
      </c>
      <c r="W76" s="14">
        <f>IF(E76="","",IF(T76="",DATADATE,T76)-E76)</f>
        <v/>
      </c>
      <c r="X76" s="14">
        <f>IF(OR(V76="",T76&lt;&gt;""),"",IF(DATADATE&gt;V76,"OVERDUE",""))</f>
        <v/>
      </c>
      <c r="Y76" s="14">
        <f>IF(A76="","",IF(T76&lt;&gt;"","Closed","Open"))</f>
        <v/>
      </c>
      <c r="Z76" s="15" t="n"/>
      <c r="AA76" s="15" t="n"/>
    </row>
    <row r="77">
      <c r="A77" s="14">
        <f>IF(D77="","",PROJ&amp;"-"&amp;B77&amp;"-"&amp;C77&amp;"-"&amp;TEXT(D77,"0000"))</f>
        <v/>
      </c>
      <c r="B77" s="15" t="n"/>
      <c r="C77" s="15" t="n"/>
      <c r="D77" s="15" t="n"/>
      <c r="E77" s="16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6" t="n"/>
      <c r="Q77" s="15" t="n"/>
      <c r="R77" s="16" t="n"/>
      <c r="S77" s="15" t="n"/>
      <c r="T77" s="16" t="n"/>
      <c r="U77" s="15" t="n"/>
      <c r="V77" s="17">
        <f>IF(E77="","",IF(B77="NCR",E77+TA_NCR,_xlfn.WORKDAY.INTL(E77,TA_SOR,WEEKEND,HOL)))</f>
        <v/>
      </c>
      <c r="W77" s="14">
        <f>IF(E77="","",IF(T77="",DATADATE,T77)-E77)</f>
        <v/>
      </c>
      <c r="X77" s="14">
        <f>IF(OR(V77="",T77&lt;&gt;""),"",IF(DATADATE&gt;V77,"OVERDUE",""))</f>
        <v/>
      </c>
      <c r="Y77" s="14">
        <f>IF(A77="","",IF(T77&lt;&gt;"","Closed","Open"))</f>
        <v/>
      </c>
      <c r="Z77" s="15" t="n"/>
      <c r="AA77" s="15" t="n"/>
    </row>
    <row r="78">
      <c r="A78" s="14">
        <f>IF(D78="","",PROJ&amp;"-"&amp;B78&amp;"-"&amp;C78&amp;"-"&amp;TEXT(D78,"0000"))</f>
        <v/>
      </c>
      <c r="B78" s="15" t="n"/>
      <c r="C78" s="15" t="n"/>
      <c r="D78" s="15" t="n"/>
      <c r="E78" s="16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6" t="n"/>
      <c r="Q78" s="15" t="n"/>
      <c r="R78" s="16" t="n"/>
      <c r="S78" s="15" t="n"/>
      <c r="T78" s="16" t="n"/>
      <c r="U78" s="15" t="n"/>
      <c r="V78" s="17">
        <f>IF(E78="","",IF(B78="NCR",E78+TA_NCR,_xlfn.WORKDAY.INTL(E78,TA_SOR,WEEKEND,HOL)))</f>
        <v/>
      </c>
      <c r="W78" s="14">
        <f>IF(E78="","",IF(T78="",DATADATE,T78)-E78)</f>
        <v/>
      </c>
      <c r="X78" s="14">
        <f>IF(OR(V78="",T78&lt;&gt;""),"",IF(DATADATE&gt;V78,"OVERDUE",""))</f>
        <v/>
      </c>
      <c r="Y78" s="14">
        <f>IF(A78="","",IF(T78&lt;&gt;"","Closed","Open"))</f>
        <v/>
      </c>
      <c r="Z78" s="15" t="n"/>
      <c r="AA78" s="15" t="n"/>
    </row>
    <row r="79">
      <c r="A79" s="14">
        <f>IF(D79="","",PROJ&amp;"-"&amp;B79&amp;"-"&amp;C79&amp;"-"&amp;TEXT(D79,"0000"))</f>
        <v/>
      </c>
      <c r="B79" s="15" t="n"/>
      <c r="C79" s="15" t="n"/>
      <c r="D79" s="15" t="n"/>
      <c r="E79" s="16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6" t="n"/>
      <c r="Q79" s="15" t="n"/>
      <c r="R79" s="16" t="n"/>
      <c r="S79" s="15" t="n"/>
      <c r="T79" s="16" t="n"/>
      <c r="U79" s="15" t="n"/>
      <c r="V79" s="17">
        <f>IF(E79="","",IF(B79="NCR",E79+TA_NCR,_xlfn.WORKDAY.INTL(E79,TA_SOR,WEEKEND,HOL)))</f>
        <v/>
      </c>
      <c r="W79" s="14">
        <f>IF(E79="","",IF(T79="",DATADATE,T79)-E79)</f>
        <v/>
      </c>
      <c r="X79" s="14">
        <f>IF(OR(V79="",T79&lt;&gt;""),"",IF(DATADATE&gt;V79,"OVERDUE",""))</f>
        <v/>
      </c>
      <c r="Y79" s="14">
        <f>IF(A79="","",IF(T79&lt;&gt;"","Closed","Open"))</f>
        <v/>
      </c>
      <c r="Z79" s="15" t="n"/>
      <c r="AA79" s="15" t="n"/>
    </row>
    <row r="80">
      <c r="A80" s="14">
        <f>IF(D80="","",PROJ&amp;"-"&amp;B80&amp;"-"&amp;C80&amp;"-"&amp;TEXT(D80,"0000"))</f>
        <v/>
      </c>
      <c r="B80" s="15" t="n"/>
      <c r="C80" s="15" t="n"/>
      <c r="D80" s="15" t="n"/>
      <c r="E80" s="16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6" t="n"/>
      <c r="Q80" s="15" t="n"/>
      <c r="R80" s="16" t="n"/>
      <c r="S80" s="15" t="n"/>
      <c r="T80" s="16" t="n"/>
      <c r="U80" s="15" t="n"/>
      <c r="V80" s="17">
        <f>IF(E80="","",IF(B80="NCR",E80+TA_NCR,_xlfn.WORKDAY.INTL(E80,TA_SOR,WEEKEND,HOL)))</f>
        <v/>
      </c>
      <c r="W80" s="14">
        <f>IF(E80="","",IF(T80="",DATADATE,T80)-E80)</f>
        <v/>
      </c>
      <c r="X80" s="14">
        <f>IF(OR(V80="",T80&lt;&gt;""),"",IF(DATADATE&gt;V80,"OVERDUE",""))</f>
        <v/>
      </c>
      <c r="Y80" s="14">
        <f>IF(A80="","",IF(T80&lt;&gt;"","Closed","Open"))</f>
        <v/>
      </c>
      <c r="Z80" s="15" t="n"/>
      <c r="AA80" s="15" t="n"/>
    </row>
    <row r="81">
      <c r="A81" s="14">
        <f>IF(D81="","",PROJ&amp;"-"&amp;B81&amp;"-"&amp;C81&amp;"-"&amp;TEXT(D81,"0000"))</f>
        <v/>
      </c>
      <c r="B81" s="15" t="n"/>
      <c r="C81" s="15" t="n"/>
      <c r="D81" s="15" t="n"/>
      <c r="E81" s="16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6" t="n"/>
      <c r="Q81" s="15" t="n"/>
      <c r="R81" s="16" t="n"/>
      <c r="S81" s="15" t="n"/>
      <c r="T81" s="16" t="n"/>
      <c r="U81" s="15" t="n"/>
      <c r="V81" s="17">
        <f>IF(E81="","",IF(B81="NCR",E81+TA_NCR,_xlfn.WORKDAY.INTL(E81,TA_SOR,WEEKEND,HOL)))</f>
        <v/>
      </c>
      <c r="W81" s="14">
        <f>IF(E81="","",IF(T81="",DATADATE,T81)-E81)</f>
        <v/>
      </c>
      <c r="X81" s="14">
        <f>IF(OR(V81="",T81&lt;&gt;""),"",IF(DATADATE&gt;V81,"OVERDUE",""))</f>
        <v/>
      </c>
      <c r="Y81" s="14">
        <f>IF(A81="","",IF(T81&lt;&gt;"","Closed","Open"))</f>
        <v/>
      </c>
      <c r="Z81" s="15" t="n"/>
      <c r="AA81" s="15" t="n"/>
    </row>
    <row r="82">
      <c r="A82" s="14">
        <f>IF(D82="","",PROJ&amp;"-"&amp;B82&amp;"-"&amp;C82&amp;"-"&amp;TEXT(D82,"0000"))</f>
        <v/>
      </c>
      <c r="B82" s="15" t="n"/>
      <c r="C82" s="15" t="n"/>
      <c r="D82" s="15" t="n"/>
      <c r="E82" s="16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6" t="n"/>
      <c r="Q82" s="15" t="n"/>
      <c r="R82" s="16" t="n"/>
      <c r="S82" s="15" t="n"/>
      <c r="T82" s="16" t="n"/>
      <c r="U82" s="15" t="n"/>
      <c r="V82" s="17">
        <f>IF(E82="","",IF(B82="NCR",E82+TA_NCR,_xlfn.WORKDAY.INTL(E82,TA_SOR,WEEKEND,HOL)))</f>
        <v/>
      </c>
      <c r="W82" s="14">
        <f>IF(E82="","",IF(T82="",DATADATE,T82)-E82)</f>
        <v/>
      </c>
      <c r="X82" s="14">
        <f>IF(OR(V82="",T82&lt;&gt;""),"",IF(DATADATE&gt;V82,"OVERDUE",""))</f>
        <v/>
      </c>
      <c r="Y82" s="14">
        <f>IF(A82="","",IF(T82&lt;&gt;"","Closed","Open"))</f>
        <v/>
      </c>
      <c r="Z82" s="15" t="n"/>
      <c r="AA82" s="15" t="n"/>
    </row>
    <row r="83">
      <c r="A83" s="14">
        <f>IF(D83="","",PROJ&amp;"-"&amp;B83&amp;"-"&amp;C83&amp;"-"&amp;TEXT(D83,"0000"))</f>
        <v/>
      </c>
      <c r="B83" s="15" t="n"/>
      <c r="C83" s="15" t="n"/>
      <c r="D83" s="15" t="n"/>
      <c r="E83" s="16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6" t="n"/>
      <c r="Q83" s="15" t="n"/>
      <c r="R83" s="16" t="n"/>
      <c r="S83" s="15" t="n"/>
      <c r="T83" s="16" t="n"/>
      <c r="U83" s="15" t="n"/>
      <c r="V83" s="17">
        <f>IF(E83="","",IF(B83="NCR",E83+TA_NCR,_xlfn.WORKDAY.INTL(E83,TA_SOR,WEEKEND,HOL)))</f>
        <v/>
      </c>
      <c r="W83" s="14">
        <f>IF(E83="","",IF(T83="",DATADATE,T83)-E83)</f>
        <v/>
      </c>
      <c r="X83" s="14">
        <f>IF(OR(V83="",T83&lt;&gt;""),"",IF(DATADATE&gt;V83,"OVERDUE",""))</f>
        <v/>
      </c>
      <c r="Y83" s="14">
        <f>IF(A83="","",IF(T83&lt;&gt;"","Closed","Open"))</f>
        <v/>
      </c>
      <c r="Z83" s="15" t="n"/>
      <c r="AA83" s="15" t="n"/>
    </row>
    <row r="84">
      <c r="A84" s="14">
        <f>IF(D84="","",PROJ&amp;"-"&amp;B84&amp;"-"&amp;C84&amp;"-"&amp;TEXT(D84,"0000"))</f>
        <v/>
      </c>
      <c r="B84" s="15" t="n"/>
      <c r="C84" s="15" t="n"/>
      <c r="D84" s="15" t="n"/>
      <c r="E84" s="16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6" t="n"/>
      <c r="Q84" s="15" t="n"/>
      <c r="R84" s="16" t="n"/>
      <c r="S84" s="15" t="n"/>
      <c r="T84" s="16" t="n"/>
      <c r="U84" s="15" t="n"/>
      <c r="V84" s="17">
        <f>IF(E84="","",IF(B84="NCR",E84+TA_NCR,_xlfn.WORKDAY.INTL(E84,TA_SOR,WEEKEND,HOL)))</f>
        <v/>
      </c>
      <c r="W84" s="14">
        <f>IF(E84="","",IF(T84="",DATADATE,T84)-E84)</f>
        <v/>
      </c>
      <c r="X84" s="14">
        <f>IF(OR(V84="",T84&lt;&gt;""),"",IF(DATADATE&gt;V84,"OVERDUE",""))</f>
        <v/>
      </c>
      <c r="Y84" s="14">
        <f>IF(A84="","",IF(T84&lt;&gt;"","Closed","Open"))</f>
        <v/>
      </c>
      <c r="Z84" s="15" t="n"/>
      <c r="AA84" s="15" t="n"/>
    </row>
    <row r="85">
      <c r="A85" s="14">
        <f>IF(D85="","",PROJ&amp;"-"&amp;B85&amp;"-"&amp;C85&amp;"-"&amp;TEXT(D85,"0000"))</f>
        <v/>
      </c>
      <c r="B85" s="15" t="n"/>
      <c r="C85" s="15" t="n"/>
      <c r="D85" s="15" t="n"/>
      <c r="E85" s="16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6" t="n"/>
      <c r="Q85" s="15" t="n"/>
      <c r="R85" s="16" t="n"/>
      <c r="S85" s="15" t="n"/>
      <c r="T85" s="16" t="n"/>
      <c r="U85" s="15" t="n"/>
      <c r="V85" s="17">
        <f>IF(E85="","",IF(B85="NCR",E85+TA_NCR,_xlfn.WORKDAY.INTL(E85,TA_SOR,WEEKEND,HOL)))</f>
        <v/>
      </c>
      <c r="W85" s="14">
        <f>IF(E85="","",IF(T85="",DATADATE,T85)-E85)</f>
        <v/>
      </c>
      <c r="X85" s="14">
        <f>IF(OR(V85="",T85&lt;&gt;""),"",IF(DATADATE&gt;V85,"OVERDUE",""))</f>
        <v/>
      </c>
      <c r="Y85" s="14">
        <f>IF(A85="","",IF(T85&lt;&gt;"","Closed","Open"))</f>
        <v/>
      </c>
      <c r="Z85" s="15" t="n"/>
      <c r="AA85" s="15" t="n"/>
    </row>
    <row r="86">
      <c r="A86" s="14">
        <f>IF(D86="","",PROJ&amp;"-"&amp;B86&amp;"-"&amp;C86&amp;"-"&amp;TEXT(D86,"0000"))</f>
        <v/>
      </c>
      <c r="B86" s="15" t="n"/>
      <c r="C86" s="15" t="n"/>
      <c r="D86" s="15" t="n"/>
      <c r="E86" s="16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6" t="n"/>
      <c r="Q86" s="15" t="n"/>
      <c r="R86" s="16" t="n"/>
      <c r="S86" s="15" t="n"/>
      <c r="T86" s="16" t="n"/>
      <c r="U86" s="15" t="n"/>
      <c r="V86" s="17">
        <f>IF(E86="","",IF(B86="NCR",E86+TA_NCR,_xlfn.WORKDAY.INTL(E86,TA_SOR,WEEKEND,HOL)))</f>
        <v/>
      </c>
      <c r="W86" s="14">
        <f>IF(E86="","",IF(T86="",DATADATE,T86)-E86)</f>
        <v/>
      </c>
      <c r="X86" s="14">
        <f>IF(OR(V86="",T86&lt;&gt;""),"",IF(DATADATE&gt;V86,"OVERDUE",""))</f>
        <v/>
      </c>
      <c r="Y86" s="14">
        <f>IF(A86="","",IF(T86&lt;&gt;"","Closed","Open"))</f>
        <v/>
      </c>
      <c r="Z86" s="15" t="n"/>
      <c r="AA86" s="15" t="n"/>
    </row>
    <row r="87">
      <c r="A87" s="14">
        <f>IF(D87="","",PROJ&amp;"-"&amp;B87&amp;"-"&amp;C87&amp;"-"&amp;TEXT(D87,"0000"))</f>
        <v/>
      </c>
      <c r="B87" s="15" t="n"/>
      <c r="C87" s="15" t="n"/>
      <c r="D87" s="15" t="n"/>
      <c r="E87" s="16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6" t="n"/>
      <c r="Q87" s="15" t="n"/>
      <c r="R87" s="16" t="n"/>
      <c r="S87" s="15" t="n"/>
      <c r="T87" s="16" t="n"/>
      <c r="U87" s="15" t="n"/>
      <c r="V87" s="17">
        <f>IF(E87="","",IF(B87="NCR",E87+TA_NCR,_xlfn.WORKDAY.INTL(E87,TA_SOR,WEEKEND,HOL)))</f>
        <v/>
      </c>
      <c r="W87" s="14">
        <f>IF(E87="","",IF(T87="",DATADATE,T87)-E87)</f>
        <v/>
      </c>
      <c r="X87" s="14">
        <f>IF(OR(V87="",T87&lt;&gt;""),"",IF(DATADATE&gt;V87,"OVERDUE",""))</f>
        <v/>
      </c>
      <c r="Y87" s="14">
        <f>IF(A87="","",IF(T87&lt;&gt;"","Closed","Open"))</f>
        <v/>
      </c>
      <c r="Z87" s="15" t="n"/>
      <c r="AA87" s="15" t="n"/>
    </row>
    <row r="88">
      <c r="A88" s="14">
        <f>IF(D88="","",PROJ&amp;"-"&amp;B88&amp;"-"&amp;C88&amp;"-"&amp;TEXT(D88,"0000"))</f>
        <v/>
      </c>
      <c r="B88" s="15" t="n"/>
      <c r="C88" s="15" t="n"/>
      <c r="D88" s="15" t="n"/>
      <c r="E88" s="16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6" t="n"/>
      <c r="Q88" s="15" t="n"/>
      <c r="R88" s="16" t="n"/>
      <c r="S88" s="15" t="n"/>
      <c r="T88" s="16" t="n"/>
      <c r="U88" s="15" t="n"/>
      <c r="V88" s="17">
        <f>IF(E88="","",IF(B88="NCR",E88+TA_NCR,_xlfn.WORKDAY.INTL(E88,TA_SOR,WEEKEND,HOL)))</f>
        <v/>
      </c>
      <c r="W88" s="14">
        <f>IF(E88="","",IF(T88="",DATADATE,T88)-E88)</f>
        <v/>
      </c>
      <c r="X88" s="14">
        <f>IF(OR(V88="",T88&lt;&gt;""),"",IF(DATADATE&gt;V88,"OVERDUE",""))</f>
        <v/>
      </c>
      <c r="Y88" s="14">
        <f>IF(A88="","",IF(T88&lt;&gt;"","Closed","Open"))</f>
        <v/>
      </c>
      <c r="Z88" s="15" t="n"/>
      <c r="AA88" s="15" t="n"/>
    </row>
    <row r="89">
      <c r="A89" s="14">
        <f>IF(D89="","",PROJ&amp;"-"&amp;B89&amp;"-"&amp;C89&amp;"-"&amp;TEXT(D89,"0000"))</f>
        <v/>
      </c>
      <c r="B89" s="15" t="n"/>
      <c r="C89" s="15" t="n"/>
      <c r="D89" s="15" t="n"/>
      <c r="E89" s="16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6" t="n"/>
      <c r="Q89" s="15" t="n"/>
      <c r="R89" s="16" t="n"/>
      <c r="S89" s="15" t="n"/>
      <c r="T89" s="16" t="n"/>
      <c r="U89" s="15" t="n"/>
      <c r="V89" s="17">
        <f>IF(E89="","",IF(B89="NCR",E89+TA_NCR,_xlfn.WORKDAY.INTL(E89,TA_SOR,WEEKEND,HOL)))</f>
        <v/>
      </c>
      <c r="W89" s="14">
        <f>IF(E89="","",IF(T89="",DATADATE,T89)-E89)</f>
        <v/>
      </c>
      <c r="X89" s="14">
        <f>IF(OR(V89="",T89&lt;&gt;""),"",IF(DATADATE&gt;V89,"OVERDUE",""))</f>
        <v/>
      </c>
      <c r="Y89" s="14">
        <f>IF(A89="","",IF(T89&lt;&gt;"","Closed","Open"))</f>
        <v/>
      </c>
      <c r="Z89" s="15" t="n"/>
      <c r="AA89" s="15" t="n"/>
    </row>
    <row r="90">
      <c r="A90" s="14">
        <f>IF(D90="","",PROJ&amp;"-"&amp;B90&amp;"-"&amp;C90&amp;"-"&amp;TEXT(D90,"0000"))</f>
        <v/>
      </c>
      <c r="B90" s="15" t="n"/>
      <c r="C90" s="15" t="n"/>
      <c r="D90" s="15" t="n"/>
      <c r="E90" s="16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6" t="n"/>
      <c r="Q90" s="15" t="n"/>
      <c r="R90" s="16" t="n"/>
      <c r="S90" s="15" t="n"/>
      <c r="T90" s="16" t="n"/>
      <c r="U90" s="15" t="n"/>
      <c r="V90" s="17">
        <f>IF(E90="","",IF(B90="NCR",E90+TA_NCR,_xlfn.WORKDAY.INTL(E90,TA_SOR,WEEKEND,HOL)))</f>
        <v/>
      </c>
      <c r="W90" s="14">
        <f>IF(E90="","",IF(T90="",DATADATE,T90)-E90)</f>
        <v/>
      </c>
      <c r="X90" s="14">
        <f>IF(OR(V90="",T90&lt;&gt;""),"",IF(DATADATE&gt;V90,"OVERDUE",""))</f>
        <v/>
      </c>
      <c r="Y90" s="14">
        <f>IF(A90="","",IF(T90&lt;&gt;"","Closed","Open"))</f>
        <v/>
      </c>
      <c r="Z90" s="15" t="n"/>
      <c r="AA90" s="15" t="n"/>
    </row>
    <row r="91">
      <c r="A91" s="14">
        <f>IF(D91="","",PROJ&amp;"-"&amp;B91&amp;"-"&amp;C91&amp;"-"&amp;TEXT(D91,"0000"))</f>
        <v/>
      </c>
      <c r="B91" s="15" t="n"/>
      <c r="C91" s="15" t="n"/>
      <c r="D91" s="15" t="n"/>
      <c r="E91" s="16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6" t="n"/>
      <c r="Q91" s="15" t="n"/>
      <c r="R91" s="16" t="n"/>
      <c r="S91" s="15" t="n"/>
      <c r="T91" s="16" t="n"/>
      <c r="U91" s="15" t="n"/>
      <c r="V91" s="17">
        <f>IF(E91="","",IF(B91="NCR",E91+TA_NCR,_xlfn.WORKDAY.INTL(E91,TA_SOR,WEEKEND,HOL)))</f>
        <v/>
      </c>
      <c r="W91" s="14">
        <f>IF(E91="","",IF(T91="",DATADATE,T91)-E91)</f>
        <v/>
      </c>
      <c r="X91" s="14">
        <f>IF(OR(V91="",T91&lt;&gt;""),"",IF(DATADATE&gt;V91,"OVERDUE",""))</f>
        <v/>
      </c>
      <c r="Y91" s="14">
        <f>IF(A91="","",IF(T91&lt;&gt;"","Closed","Open"))</f>
        <v/>
      </c>
      <c r="Z91" s="15" t="n"/>
      <c r="AA91" s="15" t="n"/>
    </row>
    <row r="92">
      <c r="A92" s="14">
        <f>IF(D92="","",PROJ&amp;"-"&amp;B92&amp;"-"&amp;C92&amp;"-"&amp;TEXT(D92,"0000"))</f>
        <v/>
      </c>
      <c r="B92" s="15" t="n"/>
      <c r="C92" s="15" t="n"/>
      <c r="D92" s="15" t="n"/>
      <c r="E92" s="16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6" t="n"/>
      <c r="Q92" s="15" t="n"/>
      <c r="R92" s="16" t="n"/>
      <c r="S92" s="15" t="n"/>
      <c r="T92" s="16" t="n"/>
      <c r="U92" s="15" t="n"/>
      <c r="V92" s="17">
        <f>IF(E92="","",IF(B92="NCR",E92+TA_NCR,_xlfn.WORKDAY.INTL(E92,TA_SOR,WEEKEND,HOL)))</f>
        <v/>
      </c>
      <c r="W92" s="14">
        <f>IF(E92="","",IF(T92="",DATADATE,T92)-E92)</f>
        <v/>
      </c>
      <c r="X92" s="14">
        <f>IF(OR(V92="",T92&lt;&gt;""),"",IF(DATADATE&gt;V92,"OVERDUE",""))</f>
        <v/>
      </c>
      <c r="Y92" s="14">
        <f>IF(A92="","",IF(T92&lt;&gt;"","Closed","Open"))</f>
        <v/>
      </c>
      <c r="Z92" s="15" t="n"/>
      <c r="AA92" s="15" t="n"/>
    </row>
    <row r="93">
      <c r="A93" s="14">
        <f>IF(D93="","",PROJ&amp;"-"&amp;B93&amp;"-"&amp;C93&amp;"-"&amp;TEXT(D93,"0000"))</f>
        <v/>
      </c>
      <c r="B93" s="15" t="n"/>
      <c r="C93" s="15" t="n"/>
      <c r="D93" s="15" t="n"/>
      <c r="E93" s="16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6" t="n"/>
      <c r="Q93" s="15" t="n"/>
      <c r="R93" s="16" t="n"/>
      <c r="S93" s="15" t="n"/>
      <c r="T93" s="16" t="n"/>
      <c r="U93" s="15" t="n"/>
      <c r="V93" s="17">
        <f>IF(E93="","",IF(B93="NCR",E93+TA_NCR,_xlfn.WORKDAY.INTL(E93,TA_SOR,WEEKEND,HOL)))</f>
        <v/>
      </c>
      <c r="W93" s="14">
        <f>IF(E93="","",IF(T93="",DATADATE,T93)-E93)</f>
        <v/>
      </c>
      <c r="X93" s="14">
        <f>IF(OR(V93="",T93&lt;&gt;""),"",IF(DATADATE&gt;V93,"OVERDUE",""))</f>
        <v/>
      </c>
      <c r="Y93" s="14">
        <f>IF(A93="","",IF(T93&lt;&gt;"","Closed","Open"))</f>
        <v/>
      </c>
      <c r="Z93" s="15" t="n"/>
      <c r="AA93" s="15" t="n"/>
    </row>
    <row r="94">
      <c r="A94" s="14">
        <f>IF(D94="","",PROJ&amp;"-"&amp;B94&amp;"-"&amp;C94&amp;"-"&amp;TEXT(D94,"0000"))</f>
        <v/>
      </c>
      <c r="B94" s="15" t="n"/>
      <c r="C94" s="15" t="n"/>
      <c r="D94" s="15" t="n"/>
      <c r="E94" s="16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6" t="n"/>
      <c r="Q94" s="15" t="n"/>
      <c r="R94" s="16" t="n"/>
      <c r="S94" s="15" t="n"/>
      <c r="T94" s="16" t="n"/>
      <c r="U94" s="15" t="n"/>
      <c r="V94" s="17">
        <f>IF(E94="","",IF(B94="NCR",E94+TA_NCR,_xlfn.WORKDAY.INTL(E94,TA_SOR,WEEKEND,HOL)))</f>
        <v/>
      </c>
      <c r="W94" s="14">
        <f>IF(E94="","",IF(T94="",DATADATE,T94)-E94)</f>
        <v/>
      </c>
      <c r="X94" s="14">
        <f>IF(OR(V94="",T94&lt;&gt;""),"",IF(DATADATE&gt;V94,"OVERDUE",""))</f>
        <v/>
      </c>
      <c r="Y94" s="14">
        <f>IF(A94="","",IF(T94&lt;&gt;"","Closed","Open"))</f>
        <v/>
      </c>
      <c r="Z94" s="15" t="n"/>
      <c r="AA94" s="15" t="n"/>
    </row>
    <row r="95">
      <c r="A95" s="14">
        <f>IF(D95="","",PROJ&amp;"-"&amp;B95&amp;"-"&amp;C95&amp;"-"&amp;TEXT(D95,"0000"))</f>
        <v/>
      </c>
      <c r="B95" s="15" t="n"/>
      <c r="C95" s="15" t="n"/>
      <c r="D95" s="15" t="n"/>
      <c r="E95" s="16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6" t="n"/>
      <c r="Q95" s="15" t="n"/>
      <c r="R95" s="16" t="n"/>
      <c r="S95" s="15" t="n"/>
      <c r="T95" s="16" t="n"/>
      <c r="U95" s="15" t="n"/>
      <c r="V95" s="17">
        <f>IF(E95="","",IF(B95="NCR",E95+TA_NCR,_xlfn.WORKDAY.INTL(E95,TA_SOR,WEEKEND,HOL)))</f>
        <v/>
      </c>
      <c r="W95" s="14">
        <f>IF(E95="","",IF(T95="",DATADATE,T95)-E95)</f>
        <v/>
      </c>
      <c r="X95" s="14">
        <f>IF(OR(V95="",T95&lt;&gt;""),"",IF(DATADATE&gt;V95,"OVERDUE",""))</f>
        <v/>
      </c>
      <c r="Y95" s="14">
        <f>IF(A95="","",IF(T95&lt;&gt;"","Closed","Open"))</f>
        <v/>
      </c>
      <c r="Z95" s="15" t="n"/>
      <c r="AA95" s="15" t="n"/>
    </row>
    <row r="96">
      <c r="A96" s="14">
        <f>IF(D96="","",PROJ&amp;"-"&amp;B96&amp;"-"&amp;C96&amp;"-"&amp;TEXT(D96,"0000"))</f>
        <v/>
      </c>
      <c r="B96" s="15" t="n"/>
      <c r="C96" s="15" t="n"/>
      <c r="D96" s="15" t="n"/>
      <c r="E96" s="16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6" t="n"/>
      <c r="Q96" s="15" t="n"/>
      <c r="R96" s="16" t="n"/>
      <c r="S96" s="15" t="n"/>
      <c r="T96" s="16" t="n"/>
      <c r="U96" s="15" t="n"/>
      <c r="V96" s="17">
        <f>IF(E96="","",IF(B96="NCR",E96+TA_NCR,_xlfn.WORKDAY.INTL(E96,TA_SOR,WEEKEND,HOL)))</f>
        <v/>
      </c>
      <c r="W96" s="14">
        <f>IF(E96="","",IF(T96="",DATADATE,T96)-E96)</f>
        <v/>
      </c>
      <c r="X96" s="14">
        <f>IF(OR(V96="",T96&lt;&gt;""),"",IF(DATADATE&gt;V96,"OVERDUE",""))</f>
        <v/>
      </c>
      <c r="Y96" s="14">
        <f>IF(A96="","",IF(T96&lt;&gt;"","Closed","Open"))</f>
        <v/>
      </c>
      <c r="Z96" s="15" t="n"/>
      <c r="AA96" s="15" t="n"/>
    </row>
    <row r="97">
      <c r="A97" s="14">
        <f>IF(D97="","",PROJ&amp;"-"&amp;B97&amp;"-"&amp;C97&amp;"-"&amp;TEXT(D97,"0000"))</f>
        <v/>
      </c>
      <c r="B97" s="15" t="n"/>
      <c r="C97" s="15" t="n"/>
      <c r="D97" s="15" t="n"/>
      <c r="E97" s="16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6" t="n"/>
      <c r="Q97" s="15" t="n"/>
      <c r="R97" s="16" t="n"/>
      <c r="S97" s="15" t="n"/>
      <c r="T97" s="16" t="n"/>
      <c r="U97" s="15" t="n"/>
      <c r="V97" s="17">
        <f>IF(E97="","",IF(B97="NCR",E97+TA_NCR,_xlfn.WORKDAY.INTL(E97,TA_SOR,WEEKEND,HOL)))</f>
        <v/>
      </c>
      <c r="W97" s="14">
        <f>IF(E97="","",IF(T97="",DATADATE,T97)-E97)</f>
        <v/>
      </c>
      <c r="X97" s="14">
        <f>IF(OR(V97="",T97&lt;&gt;""),"",IF(DATADATE&gt;V97,"OVERDUE",""))</f>
        <v/>
      </c>
      <c r="Y97" s="14">
        <f>IF(A97="","",IF(T97&lt;&gt;"","Closed","Open"))</f>
        <v/>
      </c>
      <c r="Z97" s="15" t="n"/>
      <c r="AA97" s="15" t="n"/>
    </row>
    <row r="98">
      <c r="A98" s="14">
        <f>IF(D98="","",PROJ&amp;"-"&amp;B98&amp;"-"&amp;C98&amp;"-"&amp;TEXT(D98,"0000"))</f>
        <v/>
      </c>
      <c r="B98" s="15" t="n"/>
      <c r="C98" s="15" t="n"/>
      <c r="D98" s="15" t="n"/>
      <c r="E98" s="16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6" t="n"/>
      <c r="Q98" s="15" t="n"/>
      <c r="R98" s="16" t="n"/>
      <c r="S98" s="15" t="n"/>
      <c r="T98" s="16" t="n"/>
      <c r="U98" s="15" t="n"/>
      <c r="V98" s="17">
        <f>IF(E98="","",IF(B98="NCR",E98+TA_NCR,_xlfn.WORKDAY.INTL(E98,TA_SOR,WEEKEND,HOL)))</f>
        <v/>
      </c>
      <c r="W98" s="14">
        <f>IF(E98="","",IF(T98="",DATADATE,T98)-E98)</f>
        <v/>
      </c>
      <c r="X98" s="14">
        <f>IF(OR(V98="",T98&lt;&gt;""),"",IF(DATADATE&gt;V98,"OVERDUE",""))</f>
        <v/>
      </c>
      <c r="Y98" s="14">
        <f>IF(A98="","",IF(T98&lt;&gt;"","Closed","Open"))</f>
        <v/>
      </c>
      <c r="Z98" s="15" t="n"/>
      <c r="AA98" s="15" t="n"/>
    </row>
    <row r="99">
      <c r="A99" s="14">
        <f>IF(D99="","",PROJ&amp;"-"&amp;B99&amp;"-"&amp;C99&amp;"-"&amp;TEXT(D99,"0000"))</f>
        <v/>
      </c>
      <c r="B99" s="15" t="n"/>
      <c r="C99" s="15" t="n"/>
      <c r="D99" s="15" t="n"/>
      <c r="E99" s="16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6" t="n"/>
      <c r="Q99" s="15" t="n"/>
      <c r="R99" s="16" t="n"/>
      <c r="S99" s="15" t="n"/>
      <c r="T99" s="16" t="n"/>
      <c r="U99" s="15" t="n"/>
      <c r="V99" s="17">
        <f>IF(E99="","",IF(B99="NCR",E99+TA_NCR,_xlfn.WORKDAY.INTL(E99,TA_SOR,WEEKEND,HOL)))</f>
        <v/>
      </c>
      <c r="W99" s="14">
        <f>IF(E99="","",IF(T99="",DATADATE,T99)-E99)</f>
        <v/>
      </c>
      <c r="X99" s="14">
        <f>IF(OR(V99="",T99&lt;&gt;""),"",IF(DATADATE&gt;V99,"OVERDUE",""))</f>
        <v/>
      </c>
      <c r="Y99" s="14">
        <f>IF(A99="","",IF(T99&lt;&gt;"","Closed","Open"))</f>
        <v/>
      </c>
      <c r="Z99" s="15" t="n"/>
      <c r="AA99" s="15" t="n"/>
    </row>
    <row r="100">
      <c r="A100" s="14">
        <f>IF(D100="","",PROJ&amp;"-"&amp;B100&amp;"-"&amp;C100&amp;"-"&amp;TEXT(D100,"0000"))</f>
        <v/>
      </c>
      <c r="B100" s="15" t="n"/>
      <c r="C100" s="15" t="n"/>
      <c r="D100" s="15" t="n"/>
      <c r="E100" s="16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6" t="n"/>
      <c r="Q100" s="15" t="n"/>
      <c r="R100" s="16" t="n"/>
      <c r="S100" s="15" t="n"/>
      <c r="T100" s="16" t="n"/>
      <c r="U100" s="15" t="n"/>
      <c r="V100" s="17">
        <f>IF(E100="","",IF(B100="NCR",E100+TA_NCR,_xlfn.WORKDAY.INTL(E100,TA_SOR,WEEKEND,HOL)))</f>
        <v/>
      </c>
      <c r="W100" s="14">
        <f>IF(E100="","",IF(T100="",DATADATE,T100)-E100)</f>
        <v/>
      </c>
      <c r="X100" s="14">
        <f>IF(OR(V100="",T100&lt;&gt;""),"",IF(DATADATE&gt;V100,"OVERDUE",""))</f>
        <v/>
      </c>
      <c r="Y100" s="14">
        <f>IF(A100="","",IF(T100&lt;&gt;"","Closed","Open"))</f>
        <v/>
      </c>
      <c r="Z100" s="15" t="n"/>
      <c r="AA100" s="15" t="n"/>
    </row>
    <row r="101">
      <c r="A101" s="14">
        <f>IF(D101="","",PROJ&amp;"-"&amp;B101&amp;"-"&amp;C101&amp;"-"&amp;TEXT(D101,"0000"))</f>
        <v/>
      </c>
      <c r="B101" s="15" t="n"/>
      <c r="C101" s="15" t="n"/>
      <c r="D101" s="15" t="n"/>
      <c r="E101" s="16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6" t="n"/>
      <c r="Q101" s="15" t="n"/>
      <c r="R101" s="16" t="n"/>
      <c r="S101" s="15" t="n"/>
      <c r="T101" s="16" t="n"/>
      <c r="U101" s="15" t="n"/>
      <c r="V101" s="17">
        <f>IF(E101="","",IF(B101="NCR",E101+TA_NCR,_xlfn.WORKDAY.INTL(E101,TA_SOR,WEEKEND,HOL)))</f>
        <v/>
      </c>
      <c r="W101" s="14">
        <f>IF(E101="","",IF(T101="",DATADATE,T101)-E101)</f>
        <v/>
      </c>
      <c r="X101" s="14">
        <f>IF(OR(V101="",T101&lt;&gt;""),"",IF(DATADATE&gt;V101,"OVERDUE",""))</f>
        <v/>
      </c>
      <c r="Y101" s="14">
        <f>IF(A101="","",IF(T101&lt;&gt;"","Closed","Open"))</f>
        <v/>
      </c>
      <c r="Z101" s="15" t="n"/>
      <c r="AA101" s="15" t="n"/>
    </row>
    <row r="102">
      <c r="A102" s="14">
        <f>IF(D102="","",PROJ&amp;"-"&amp;B102&amp;"-"&amp;C102&amp;"-"&amp;TEXT(D102,"0000"))</f>
        <v/>
      </c>
      <c r="B102" s="15" t="n"/>
      <c r="C102" s="15" t="n"/>
      <c r="D102" s="15" t="n"/>
      <c r="E102" s="16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6" t="n"/>
      <c r="Q102" s="15" t="n"/>
      <c r="R102" s="16" t="n"/>
      <c r="S102" s="15" t="n"/>
      <c r="T102" s="16" t="n"/>
      <c r="U102" s="15" t="n"/>
      <c r="V102" s="17">
        <f>IF(E102="","",IF(B102="NCR",E102+TA_NCR,_xlfn.WORKDAY.INTL(E102,TA_SOR,WEEKEND,HOL)))</f>
        <v/>
      </c>
      <c r="W102" s="14">
        <f>IF(E102="","",IF(T102="",DATADATE,T102)-E102)</f>
        <v/>
      </c>
      <c r="X102" s="14">
        <f>IF(OR(V102="",T102&lt;&gt;""),"",IF(DATADATE&gt;V102,"OVERDUE",""))</f>
        <v/>
      </c>
      <c r="Y102" s="14">
        <f>IF(A102="","",IF(T102&lt;&gt;"","Closed","Open"))</f>
        <v/>
      </c>
      <c r="Z102" s="15" t="n"/>
      <c r="AA102" s="15" t="n"/>
    </row>
    <row r="103">
      <c r="A103" s="14">
        <f>IF(D103="","",PROJ&amp;"-"&amp;B103&amp;"-"&amp;C103&amp;"-"&amp;TEXT(D103,"0000"))</f>
        <v/>
      </c>
      <c r="B103" s="15" t="n"/>
      <c r="C103" s="15" t="n"/>
      <c r="D103" s="15" t="n"/>
      <c r="E103" s="16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6" t="n"/>
      <c r="Q103" s="15" t="n"/>
      <c r="R103" s="16" t="n"/>
      <c r="S103" s="15" t="n"/>
      <c r="T103" s="16" t="n"/>
      <c r="U103" s="15" t="n"/>
      <c r="V103" s="17">
        <f>IF(E103="","",IF(B103="NCR",E103+TA_NCR,_xlfn.WORKDAY.INTL(E103,TA_SOR,WEEKEND,HOL)))</f>
        <v/>
      </c>
      <c r="W103" s="14">
        <f>IF(E103="","",IF(T103="",DATADATE,T103)-E103)</f>
        <v/>
      </c>
      <c r="X103" s="14">
        <f>IF(OR(V103="",T103&lt;&gt;""),"",IF(DATADATE&gt;V103,"OVERDUE",""))</f>
        <v/>
      </c>
      <c r="Y103" s="14">
        <f>IF(A103="","",IF(T103&lt;&gt;"","Closed","Open"))</f>
        <v/>
      </c>
      <c r="Z103" s="15" t="n"/>
      <c r="AA103" s="15" t="n"/>
    </row>
    <row r="104">
      <c r="A104" s="14">
        <f>IF(D104="","",PROJ&amp;"-"&amp;B104&amp;"-"&amp;C104&amp;"-"&amp;TEXT(D104,"0000"))</f>
        <v/>
      </c>
      <c r="B104" s="15" t="n"/>
      <c r="C104" s="15" t="n"/>
      <c r="D104" s="15" t="n"/>
      <c r="E104" s="16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6" t="n"/>
      <c r="Q104" s="15" t="n"/>
      <c r="R104" s="16" t="n"/>
      <c r="S104" s="15" t="n"/>
      <c r="T104" s="16" t="n"/>
      <c r="U104" s="15" t="n"/>
      <c r="V104" s="17">
        <f>IF(E104="","",IF(B104="NCR",E104+TA_NCR,_xlfn.WORKDAY.INTL(E104,TA_SOR,WEEKEND,HOL)))</f>
        <v/>
      </c>
      <c r="W104" s="14">
        <f>IF(E104="","",IF(T104="",DATADATE,T104)-E104)</f>
        <v/>
      </c>
      <c r="X104" s="14">
        <f>IF(OR(V104="",T104&lt;&gt;""),"",IF(DATADATE&gt;V104,"OVERDUE",""))</f>
        <v/>
      </c>
      <c r="Y104" s="14">
        <f>IF(A104="","",IF(T104&lt;&gt;"","Closed","Open"))</f>
        <v/>
      </c>
      <c r="Z104" s="15" t="n"/>
      <c r="AA104" s="15" t="n"/>
    </row>
    <row r="105">
      <c r="A105" s="14">
        <f>IF(D105="","",PROJ&amp;"-"&amp;B105&amp;"-"&amp;C105&amp;"-"&amp;TEXT(D105,"0000"))</f>
        <v/>
      </c>
      <c r="B105" s="15" t="n"/>
      <c r="C105" s="15" t="n"/>
      <c r="D105" s="15" t="n"/>
      <c r="E105" s="16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6" t="n"/>
      <c r="Q105" s="15" t="n"/>
      <c r="R105" s="16" t="n"/>
      <c r="S105" s="15" t="n"/>
      <c r="T105" s="16" t="n"/>
      <c r="U105" s="15" t="n"/>
      <c r="V105" s="17">
        <f>IF(E105="","",IF(B105="NCR",E105+TA_NCR,_xlfn.WORKDAY.INTL(E105,TA_SOR,WEEKEND,HOL)))</f>
        <v/>
      </c>
      <c r="W105" s="14">
        <f>IF(E105="","",IF(T105="",DATADATE,T105)-E105)</f>
        <v/>
      </c>
      <c r="X105" s="14">
        <f>IF(OR(V105="",T105&lt;&gt;""),"",IF(DATADATE&gt;V105,"OVERDUE",""))</f>
        <v/>
      </c>
      <c r="Y105" s="14">
        <f>IF(A105="","",IF(T105&lt;&gt;"","Closed","Open"))</f>
        <v/>
      </c>
      <c r="Z105" s="15" t="n"/>
      <c r="AA105" s="15" t="n"/>
    </row>
    <row r="106">
      <c r="A106" s="14">
        <f>IF(D106="","",PROJ&amp;"-"&amp;B106&amp;"-"&amp;C106&amp;"-"&amp;TEXT(D106,"0000"))</f>
        <v/>
      </c>
      <c r="B106" s="15" t="n"/>
      <c r="C106" s="15" t="n"/>
      <c r="D106" s="15" t="n"/>
      <c r="E106" s="16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6" t="n"/>
      <c r="Q106" s="15" t="n"/>
      <c r="R106" s="16" t="n"/>
      <c r="S106" s="15" t="n"/>
      <c r="T106" s="16" t="n"/>
      <c r="U106" s="15" t="n"/>
      <c r="V106" s="17">
        <f>IF(E106="","",IF(B106="NCR",E106+TA_NCR,_xlfn.WORKDAY.INTL(E106,TA_SOR,WEEKEND,HOL)))</f>
        <v/>
      </c>
      <c r="W106" s="14">
        <f>IF(E106="","",IF(T106="",DATADATE,T106)-E106)</f>
        <v/>
      </c>
      <c r="X106" s="14">
        <f>IF(OR(V106="",T106&lt;&gt;""),"",IF(DATADATE&gt;V106,"OVERDUE",""))</f>
        <v/>
      </c>
      <c r="Y106" s="14">
        <f>IF(A106="","",IF(T106&lt;&gt;"","Closed","Open"))</f>
        <v/>
      </c>
      <c r="Z106" s="15" t="n"/>
      <c r="AA106" s="15" t="n"/>
    </row>
    <row r="107">
      <c r="A107" s="14">
        <f>IF(D107="","",PROJ&amp;"-"&amp;B107&amp;"-"&amp;C107&amp;"-"&amp;TEXT(D107,"0000"))</f>
        <v/>
      </c>
      <c r="B107" s="15" t="n"/>
      <c r="C107" s="15" t="n"/>
      <c r="D107" s="15" t="n"/>
      <c r="E107" s="16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6" t="n"/>
      <c r="Q107" s="15" t="n"/>
      <c r="R107" s="16" t="n"/>
      <c r="S107" s="15" t="n"/>
      <c r="T107" s="16" t="n"/>
      <c r="U107" s="15" t="n"/>
      <c r="V107" s="17">
        <f>IF(E107="","",IF(B107="NCR",E107+TA_NCR,_xlfn.WORKDAY.INTL(E107,TA_SOR,WEEKEND,HOL)))</f>
        <v/>
      </c>
      <c r="W107" s="14">
        <f>IF(E107="","",IF(T107="",DATADATE,T107)-E107)</f>
        <v/>
      </c>
      <c r="X107" s="14">
        <f>IF(OR(V107="",T107&lt;&gt;""),"",IF(DATADATE&gt;V107,"OVERDUE",""))</f>
        <v/>
      </c>
      <c r="Y107" s="14">
        <f>IF(A107="","",IF(T107&lt;&gt;"","Closed","Open"))</f>
        <v/>
      </c>
      <c r="Z107" s="15" t="n"/>
      <c r="AA107" s="15" t="n"/>
    </row>
    <row r="108">
      <c r="A108" s="14">
        <f>IF(D108="","",PROJ&amp;"-"&amp;B108&amp;"-"&amp;C108&amp;"-"&amp;TEXT(D108,"0000"))</f>
        <v/>
      </c>
      <c r="B108" s="15" t="n"/>
      <c r="C108" s="15" t="n"/>
      <c r="D108" s="15" t="n"/>
      <c r="E108" s="16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6" t="n"/>
      <c r="Q108" s="15" t="n"/>
      <c r="R108" s="16" t="n"/>
      <c r="S108" s="15" t="n"/>
      <c r="T108" s="16" t="n"/>
      <c r="U108" s="15" t="n"/>
      <c r="V108" s="17">
        <f>IF(E108="","",IF(B108="NCR",E108+TA_NCR,_xlfn.WORKDAY.INTL(E108,TA_SOR,WEEKEND,HOL)))</f>
        <v/>
      </c>
      <c r="W108" s="14">
        <f>IF(E108="","",IF(T108="",DATADATE,T108)-E108)</f>
        <v/>
      </c>
      <c r="X108" s="14">
        <f>IF(OR(V108="",T108&lt;&gt;""),"",IF(DATADATE&gt;V108,"OVERDUE",""))</f>
        <v/>
      </c>
      <c r="Y108" s="14">
        <f>IF(A108="","",IF(T108&lt;&gt;"","Closed","Open"))</f>
        <v/>
      </c>
      <c r="Z108" s="15" t="n"/>
      <c r="AA108" s="15" t="n"/>
    </row>
    <row r="109">
      <c r="A109" s="14">
        <f>IF(D109="","",PROJ&amp;"-"&amp;B109&amp;"-"&amp;C109&amp;"-"&amp;TEXT(D109,"0000"))</f>
        <v/>
      </c>
      <c r="B109" s="15" t="n"/>
      <c r="C109" s="15" t="n"/>
      <c r="D109" s="15" t="n"/>
      <c r="E109" s="16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6" t="n"/>
      <c r="Q109" s="15" t="n"/>
      <c r="R109" s="16" t="n"/>
      <c r="S109" s="15" t="n"/>
      <c r="T109" s="16" t="n"/>
      <c r="U109" s="15" t="n"/>
      <c r="V109" s="17">
        <f>IF(E109="","",IF(B109="NCR",E109+TA_NCR,_xlfn.WORKDAY.INTL(E109,TA_SOR,WEEKEND,HOL)))</f>
        <v/>
      </c>
      <c r="W109" s="14">
        <f>IF(E109="","",IF(T109="",DATADATE,T109)-E109)</f>
        <v/>
      </c>
      <c r="X109" s="14">
        <f>IF(OR(V109="",T109&lt;&gt;""),"",IF(DATADATE&gt;V109,"OVERDUE",""))</f>
        <v/>
      </c>
      <c r="Y109" s="14">
        <f>IF(A109="","",IF(T109&lt;&gt;"","Closed","Open"))</f>
        <v/>
      </c>
      <c r="Z109" s="15" t="n"/>
      <c r="AA109" s="15" t="n"/>
    </row>
    <row r="110">
      <c r="A110" s="14">
        <f>IF(D110="","",PROJ&amp;"-"&amp;B110&amp;"-"&amp;C110&amp;"-"&amp;TEXT(D110,"0000"))</f>
        <v/>
      </c>
      <c r="B110" s="15" t="n"/>
      <c r="C110" s="15" t="n"/>
      <c r="D110" s="15" t="n"/>
      <c r="E110" s="16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6" t="n"/>
      <c r="Q110" s="15" t="n"/>
      <c r="R110" s="16" t="n"/>
      <c r="S110" s="15" t="n"/>
      <c r="T110" s="16" t="n"/>
      <c r="U110" s="15" t="n"/>
      <c r="V110" s="17">
        <f>IF(E110="","",IF(B110="NCR",E110+TA_NCR,_xlfn.WORKDAY.INTL(E110,TA_SOR,WEEKEND,HOL)))</f>
        <v/>
      </c>
      <c r="W110" s="14">
        <f>IF(E110="","",IF(T110="",DATADATE,T110)-E110)</f>
        <v/>
      </c>
      <c r="X110" s="14">
        <f>IF(OR(V110="",T110&lt;&gt;""),"",IF(DATADATE&gt;V110,"OVERDUE",""))</f>
        <v/>
      </c>
      <c r="Y110" s="14">
        <f>IF(A110="","",IF(T110&lt;&gt;"","Closed","Open"))</f>
        <v/>
      </c>
      <c r="Z110" s="15" t="n"/>
      <c r="AA110" s="15" t="n"/>
    </row>
    <row r="111">
      <c r="A111" s="14">
        <f>IF(D111="","",PROJ&amp;"-"&amp;B111&amp;"-"&amp;C111&amp;"-"&amp;TEXT(D111,"0000"))</f>
        <v/>
      </c>
      <c r="B111" s="15" t="n"/>
      <c r="C111" s="15" t="n"/>
      <c r="D111" s="15" t="n"/>
      <c r="E111" s="16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6" t="n"/>
      <c r="Q111" s="15" t="n"/>
      <c r="R111" s="16" t="n"/>
      <c r="S111" s="15" t="n"/>
      <c r="T111" s="16" t="n"/>
      <c r="U111" s="15" t="n"/>
      <c r="V111" s="17">
        <f>IF(E111="","",IF(B111="NCR",E111+TA_NCR,_xlfn.WORKDAY.INTL(E111,TA_SOR,WEEKEND,HOL)))</f>
        <v/>
      </c>
      <c r="W111" s="14">
        <f>IF(E111="","",IF(T111="",DATADATE,T111)-E111)</f>
        <v/>
      </c>
      <c r="X111" s="14">
        <f>IF(OR(V111="",T111&lt;&gt;""),"",IF(DATADATE&gt;V111,"OVERDUE",""))</f>
        <v/>
      </c>
      <c r="Y111" s="14">
        <f>IF(A111="","",IF(T111&lt;&gt;"","Closed","Open"))</f>
        <v/>
      </c>
      <c r="Z111" s="15" t="n"/>
      <c r="AA111" s="15" t="n"/>
    </row>
    <row r="112">
      <c r="A112" s="14">
        <f>IF(D112="","",PROJ&amp;"-"&amp;B112&amp;"-"&amp;C112&amp;"-"&amp;TEXT(D112,"0000"))</f>
        <v/>
      </c>
      <c r="B112" s="15" t="n"/>
      <c r="C112" s="15" t="n"/>
      <c r="D112" s="15" t="n"/>
      <c r="E112" s="16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6" t="n"/>
      <c r="Q112" s="15" t="n"/>
      <c r="R112" s="16" t="n"/>
      <c r="S112" s="15" t="n"/>
      <c r="T112" s="16" t="n"/>
      <c r="U112" s="15" t="n"/>
      <c r="V112" s="17">
        <f>IF(E112="","",IF(B112="NCR",E112+TA_NCR,_xlfn.WORKDAY.INTL(E112,TA_SOR,WEEKEND,HOL)))</f>
        <v/>
      </c>
      <c r="W112" s="14">
        <f>IF(E112="","",IF(T112="",DATADATE,T112)-E112)</f>
        <v/>
      </c>
      <c r="X112" s="14">
        <f>IF(OR(V112="",T112&lt;&gt;""),"",IF(DATADATE&gt;V112,"OVERDUE",""))</f>
        <v/>
      </c>
      <c r="Y112" s="14">
        <f>IF(A112="","",IF(T112&lt;&gt;"","Closed","Open"))</f>
        <v/>
      </c>
      <c r="Z112" s="15" t="n"/>
      <c r="AA112" s="15" t="n"/>
    </row>
    <row r="113">
      <c r="A113" s="14">
        <f>IF(D113="","",PROJ&amp;"-"&amp;B113&amp;"-"&amp;C113&amp;"-"&amp;TEXT(D113,"0000"))</f>
        <v/>
      </c>
      <c r="B113" s="15" t="n"/>
      <c r="C113" s="15" t="n"/>
      <c r="D113" s="15" t="n"/>
      <c r="E113" s="16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6" t="n"/>
      <c r="Q113" s="15" t="n"/>
      <c r="R113" s="16" t="n"/>
      <c r="S113" s="15" t="n"/>
      <c r="T113" s="16" t="n"/>
      <c r="U113" s="15" t="n"/>
      <c r="V113" s="17">
        <f>IF(E113="","",IF(B113="NCR",E113+TA_NCR,_xlfn.WORKDAY.INTL(E113,TA_SOR,WEEKEND,HOL)))</f>
        <v/>
      </c>
      <c r="W113" s="14">
        <f>IF(E113="","",IF(T113="",DATADATE,T113)-E113)</f>
        <v/>
      </c>
      <c r="X113" s="14">
        <f>IF(OR(V113="",T113&lt;&gt;""),"",IF(DATADATE&gt;V113,"OVERDUE",""))</f>
        <v/>
      </c>
      <c r="Y113" s="14">
        <f>IF(A113="","",IF(T113&lt;&gt;"","Closed","Open"))</f>
        <v/>
      </c>
      <c r="Z113" s="15" t="n"/>
      <c r="AA113" s="15" t="n"/>
    </row>
    <row r="114">
      <c r="A114" s="14">
        <f>IF(D114="","",PROJ&amp;"-"&amp;B114&amp;"-"&amp;C114&amp;"-"&amp;TEXT(D114,"0000"))</f>
        <v/>
      </c>
      <c r="B114" s="15" t="n"/>
      <c r="C114" s="15" t="n"/>
      <c r="D114" s="15" t="n"/>
      <c r="E114" s="16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6" t="n"/>
      <c r="Q114" s="15" t="n"/>
      <c r="R114" s="16" t="n"/>
      <c r="S114" s="15" t="n"/>
      <c r="T114" s="16" t="n"/>
      <c r="U114" s="15" t="n"/>
      <c r="V114" s="17">
        <f>IF(E114="","",IF(B114="NCR",E114+TA_NCR,_xlfn.WORKDAY.INTL(E114,TA_SOR,WEEKEND,HOL)))</f>
        <v/>
      </c>
      <c r="W114" s="14">
        <f>IF(E114="","",IF(T114="",DATADATE,T114)-E114)</f>
        <v/>
      </c>
      <c r="X114" s="14">
        <f>IF(OR(V114="",T114&lt;&gt;""),"",IF(DATADATE&gt;V114,"OVERDUE",""))</f>
        <v/>
      </c>
      <c r="Y114" s="14">
        <f>IF(A114="","",IF(T114&lt;&gt;"","Closed","Open"))</f>
        <v/>
      </c>
      <c r="Z114" s="15" t="n"/>
      <c r="AA114" s="15" t="n"/>
    </row>
    <row r="115">
      <c r="A115" s="14">
        <f>IF(D115="","",PROJ&amp;"-"&amp;B115&amp;"-"&amp;C115&amp;"-"&amp;TEXT(D115,"0000"))</f>
        <v/>
      </c>
      <c r="B115" s="15" t="n"/>
      <c r="C115" s="15" t="n"/>
      <c r="D115" s="15" t="n"/>
      <c r="E115" s="16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6" t="n"/>
      <c r="Q115" s="15" t="n"/>
      <c r="R115" s="16" t="n"/>
      <c r="S115" s="15" t="n"/>
      <c r="T115" s="16" t="n"/>
      <c r="U115" s="15" t="n"/>
      <c r="V115" s="17">
        <f>IF(E115="","",IF(B115="NCR",E115+TA_NCR,_xlfn.WORKDAY.INTL(E115,TA_SOR,WEEKEND,HOL)))</f>
        <v/>
      </c>
      <c r="W115" s="14">
        <f>IF(E115="","",IF(T115="",DATADATE,T115)-E115)</f>
        <v/>
      </c>
      <c r="X115" s="14">
        <f>IF(OR(V115="",T115&lt;&gt;""),"",IF(DATADATE&gt;V115,"OVERDUE",""))</f>
        <v/>
      </c>
      <c r="Y115" s="14">
        <f>IF(A115="","",IF(T115&lt;&gt;"","Closed","Open"))</f>
        <v/>
      </c>
      <c r="Z115" s="15" t="n"/>
      <c r="AA115" s="15" t="n"/>
    </row>
    <row r="116">
      <c r="A116" s="14">
        <f>IF(D116="","",PROJ&amp;"-"&amp;B116&amp;"-"&amp;C116&amp;"-"&amp;TEXT(D116,"0000"))</f>
        <v/>
      </c>
      <c r="B116" s="15" t="n"/>
      <c r="C116" s="15" t="n"/>
      <c r="D116" s="15" t="n"/>
      <c r="E116" s="16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6" t="n"/>
      <c r="Q116" s="15" t="n"/>
      <c r="R116" s="16" t="n"/>
      <c r="S116" s="15" t="n"/>
      <c r="T116" s="16" t="n"/>
      <c r="U116" s="15" t="n"/>
      <c r="V116" s="17">
        <f>IF(E116="","",IF(B116="NCR",E116+TA_NCR,_xlfn.WORKDAY.INTL(E116,TA_SOR,WEEKEND,HOL)))</f>
        <v/>
      </c>
      <c r="W116" s="14">
        <f>IF(E116="","",IF(T116="",DATADATE,T116)-E116)</f>
        <v/>
      </c>
      <c r="X116" s="14">
        <f>IF(OR(V116="",T116&lt;&gt;""),"",IF(DATADATE&gt;V116,"OVERDUE",""))</f>
        <v/>
      </c>
      <c r="Y116" s="14">
        <f>IF(A116="","",IF(T116&lt;&gt;"","Closed","Open"))</f>
        <v/>
      </c>
      <c r="Z116" s="15" t="n"/>
      <c r="AA116" s="15" t="n"/>
    </row>
    <row r="117">
      <c r="A117" s="14">
        <f>IF(D117="","",PROJ&amp;"-"&amp;B117&amp;"-"&amp;C117&amp;"-"&amp;TEXT(D117,"0000"))</f>
        <v/>
      </c>
      <c r="B117" s="15" t="n"/>
      <c r="C117" s="15" t="n"/>
      <c r="D117" s="15" t="n"/>
      <c r="E117" s="16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6" t="n"/>
      <c r="Q117" s="15" t="n"/>
      <c r="R117" s="16" t="n"/>
      <c r="S117" s="15" t="n"/>
      <c r="T117" s="16" t="n"/>
      <c r="U117" s="15" t="n"/>
      <c r="V117" s="17">
        <f>IF(E117="","",IF(B117="NCR",E117+TA_NCR,_xlfn.WORKDAY.INTL(E117,TA_SOR,WEEKEND,HOL)))</f>
        <v/>
      </c>
      <c r="W117" s="14">
        <f>IF(E117="","",IF(T117="",DATADATE,T117)-E117)</f>
        <v/>
      </c>
      <c r="X117" s="14">
        <f>IF(OR(V117="",T117&lt;&gt;""),"",IF(DATADATE&gt;V117,"OVERDUE",""))</f>
        <v/>
      </c>
      <c r="Y117" s="14">
        <f>IF(A117="","",IF(T117&lt;&gt;"","Closed","Open"))</f>
        <v/>
      </c>
      <c r="Z117" s="15" t="n"/>
      <c r="AA117" s="15" t="n"/>
    </row>
    <row r="118">
      <c r="A118" s="14">
        <f>IF(D118="","",PROJ&amp;"-"&amp;B118&amp;"-"&amp;C118&amp;"-"&amp;TEXT(D118,"0000"))</f>
        <v/>
      </c>
      <c r="B118" s="15" t="n"/>
      <c r="C118" s="15" t="n"/>
      <c r="D118" s="15" t="n"/>
      <c r="E118" s="16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6" t="n"/>
      <c r="Q118" s="15" t="n"/>
      <c r="R118" s="16" t="n"/>
      <c r="S118" s="15" t="n"/>
      <c r="T118" s="16" t="n"/>
      <c r="U118" s="15" t="n"/>
      <c r="V118" s="17">
        <f>IF(E118="","",IF(B118="NCR",E118+TA_NCR,_xlfn.WORKDAY.INTL(E118,TA_SOR,WEEKEND,HOL)))</f>
        <v/>
      </c>
      <c r="W118" s="14">
        <f>IF(E118="","",IF(T118="",DATADATE,T118)-E118)</f>
        <v/>
      </c>
      <c r="X118" s="14">
        <f>IF(OR(V118="",T118&lt;&gt;""),"",IF(DATADATE&gt;V118,"OVERDUE",""))</f>
        <v/>
      </c>
      <c r="Y118" s="14">
        <f>IF(A118="","",IF(T118&lt;&gt;"","Closed","Open"))</f>
        <v/>
      </c>
      <c r="Z118" s="15" t="n"/>
      <c r="AA118" s="15" t="n"/>
    </row>
    <row r="119">
      <c r="A119" s="14">
        <f>IF(D119="","",PROJ&amp;"-"&amp;B119&amp;"-"&amp;C119&amp;"-"&amp;TEXT(D119,"0000"))</f>
        <v/>
      </c>
      <c r="B119" s="15" t="n"/>
      <c r="C119" s="15" t="n"/>
      <c r="D119" s="15" t="n"/>
      <c r="E119" s="16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6" t="n"/>
      <c r="Q119" s="15" t="n"/>
      <c r="R119" s="16" t="n"/>
      <c r="S119" s="15" t="n"/>
      <c r="T119" s="16" t="n"/>
      <c r="U119" s="15" t="n"/>
      <c r="V119" s="17">
        <f>IF(E119="","",IF(B119="NCR",E119+TA_NCR,_xlfn.WORKDAY.INTL(E119,TA_SOR,WEEKEND,HOL)))</f>
        <v/>
      </c>
      <c r="W119" s="14">
        <f>IF(E119="","",IF(T119="",DATADATE,T119)-E119)</f>
        <v/>
      </c>
      <c r="X119" s="14">
        <f>IF(OR(V119="",T119&lt;&gt;""),"",IF(DATADATE&gt;V119,"OVERDUE",""))</f>
        <v/>
      </c>
      <c r="Y119" s="14">
        <f>IF(A119="","",IF(T119&lt;&gt;"","Closed","Open"))</f>
        <v/>
      </c>
      <c r="Z119" s="15" t="n"/>
      <c r="AA119" s="15" t="n"/>
    </row>
    <row r="120">
      <c r="A120" s="14">
        <f>IF(D120="","",PROJ&amp;"-"&amp;B120&amp;"-"&amp;C120&amp;"-"&amp;TEXT(D120,"0000"))</f>
        <v/>
      </c>
      <c r="B120" s="15" t="n"/>
      <c r="C120" s="15" t="n"/>
      <c r="D120" s="15" t="n"/>
      <c r="E120" s="16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6" t="n"/>
      <c r="Q120" s="15" t="n"/>
      <c r="R120" s="16" t="n"/>
      <c r="S120" s="15" t="n"/>
      <c r="T120" s="16" t="n"/>
      <c r="U120" s="15" t="n"/>
      <c r="V120" s="17">
        <f>IF(E120="","",IF(B120="NCR",E120+TA_NCR,_xlfn.WORKDAY.INTL(E120,TA_SOR,WEEKEND,HOL)))</f>
        <v/>
      </c>
      <c r="W120" s="14">
        <f>IF(E120="","",IF(T120="",DATADATE,T120)-E120)</f>
        <v/>
      </c>
      <c r="X120" s="14">
        <f>IF(OR(V120="",T120&lt;&gt;""),"",IF(DATADATE&gt;V120,"OVERDUE",""))</f>
        <v/>
      </c>
      <c r="Y120" s="14">
        <f>IF(A120="","",IF(T120&lt;&gt;"","Closed","Open"))</f>
        <v/>
      </c>
      <c r="Z120" s="15" t="n"/>
      <c r="AA120" s="15" t="n"/>
    </row>
    <row r="121">
      <c r="A121" s="14">
        <f>IF(D121="","",PROJ&amp;"-"&amp;B121&amp;"-"&amp;C121&amp;"-"&amp;TEXT(D121,"0000"))</f>
        <v/>
      </c>
      <c r="B121" s="15" t="n"/>
      <c r="C121" s="15" t="n"/>
      <c r="D121" s="15" t="n"/>
      <c r="E121" s="16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6" t="n"/>
      <c r="Q121" s="15" t="n"/>
      <c r="R121" s="16" t="n"/>
      <c r="S121" s="15" t="n"/>
      <c r="T121" s="16" t="n"/>
      <c r="U121" s="15" t="n"/>
      <c r="V121" s="17">
        <f>IF(E121="","",IF(B121="NCR",E121+TA_NCR,_xlfn.WORKDAY.INTL(E121,TA_SOR,WEEKEND,HOL)))</f>
        <v/>
      </c>
      <c r="W121" s="14">
        <f>IF(E121="","",IF(T121="",DATADATE,T121)-E121)</f>
        <v/>
      </c>
      <c r="X121" s="14">
        <f>IF(OR(V121="",T121&lt;&gt;""),"",IF(DATADATE&gt;V121,"OVERDUE",""))</f>
        <v/>
      </c>
      <c r="Y121" s="14">
        <f>IF(A121="","",IF(T121&lt;&gt;"","Closed","Open"))</f>
        <v/>
      </c>
      <c r="Z121" s="15" t="n"/>
      <c r="AA121" s="15" t="n"/>
    </row>
    <row r="122">
      <c r="A122" s="14">
        <f>IF(D122="","",PROJ&amp;"-"&amp;B122&amp;"-"&amp;C122&amp;"-"&amp;TEXT(D122,"0000"))</f>
        <v/>
      </c>
      <c r="B122" s="15" t="n"/>
      <c r="C122" s="15" t="n"/>
      <c r="D122" s="15" t="n"/>
      <c r="E122" s="16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6" t="n"/>
      <c r="Q122" s="15" t="n"/>
      <c r="R122" s="16" t="n"/>
      <c r="S122" s="15" t="n"/>
      <c r="T122" s="16" t="n"/>
      <c r="U122" s="15" t="n"/>
      <c r="V122" s="17">
        <f>IF(E122="","",IF(B122="NCR",E122+TA_NCR,_xlfn.WORKDAY.INTL(E122,TA_SOR,WEEKEND,HOL)))</f>
        <v/>
      </c>
      <c r="W122" s="14">
        <f>IF(E122="","",IF(T122="",DATADATE,T122)-E122)</f>
        <v/>
      </c>
      <c r="X122" s="14">
        <f>IF(OR(V122="",T122&lt;&gt;""),"",IF(DATADATE&gt;V122,"OVERDUE",""))</f>
        <v/>
      </c>
      <c r="Y122" s="14">
        <f>IF(A122="","",IF(T122&lt;&gt;"","Closed","Open"))</f>
        <v/>
      </c>
      <c r="Z122" s="15" t="n"/>
      <c r="AA122" s="15" t="n"/>
    </row>
    <row r="123">
      <c r="A123" s="14">
        <f>IF(D123="","",PROJ&amp;"-"&amp;B123&amp;"-"&amp;C123&amp;"-"&amp;TEXT(D123,"0000"))</f>
        <v/>
      </c>
      <c r="B123" s="15" t="n"/>
      <c r="C123" s="15" t="n"/>
      <c r="D123" s="15" t="n"/>
      <c r="E123" s="16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6" t="n"/>
      <c r="Q123" s="15" t="n"/>
      <c r="R123" s="16" t="n"/>
      <c r="S123" s="15" t="n"/>
      <c r="T123" s="16" t="n"/>
      <c r="U123" s="15" t="n"/>
      <c r="V123" s="17">
        <f>IF(E123="","",IF(B123="NCR",E123+TA_NCR,_xlfn.WORKDAY.INTL(E123,TA_SOR,WEEKEND,HOL)))</f>
        <v/>
      </c>
      <c r="W123" s="14">
        <f>IF(E123="","",IF(T123="",DATADATE,T123)-E123)</f>
        <v/>
      </c>
      <c r="X123" s="14">
        <f>IF(OR(V123="",T123&lt;&gt;""),"",IF(DATADATE&gt;V123,"OVERDUE",""))</f>
        <v/>
      </c>
      <c r="Y123" s="14">
        <f>IF(A123="","",IF(T123&lt;&gt;"","Closed","Open"))</f>
        <v/>
      </c>
      <c r="Z123" s="15" t="n"/>
      <c r="AA123" s="15" t="n"/>
    </row>
    <row r="124">
      <c r="A124" s="14">
        <f>IF(D124="","",PROJ&amp;"-"&amp;B124&amp;"-"&amp;C124&amp;"-"&amp;TEXT(D124,"0000"))</f>
        <v/>
      </c>
      <c r="B124" s="15" t="n"/>
      <c r="C124" s="15" t="n"/>
      <c r="D124" s="15" t="n"/>
      <c r="E124" s="16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6" t="n"/>
      <c r="Q124" s="15" t="n"/>
      <c r="R124" s="16" t="n"/>
      <c r="S124" s="15" t="n"/>
      <c r="T124" s="16" t="n"/>
      <c r="U124" s="15" t="n"/>
      <c r="V124" s="17">
        <f>IF(E124="","",IF(B124="NCR",E124+TA_NCR,_xlfn.WORKDAY.INTL(E124,TA_SOR,WEEKEND,HOL)))</f>
        <v/>
      </c>
      <c r="W124" s="14">
        <f>IF(E124="","",IF(T124="",DATADATE,T124)-E124)</f>
        <v/>
      </c>
      <c r="X124" s="14">
        <f>IF(OR(V124="",T124&lt;&gt;""),"",IF(DATADATE&gt;V124,"OVERDUE",""))</f>
        <v/>
      </c>
      <c r="Y124" s="14">
        <f>IF(A124="","",IF(T124&lt;&gt;"","Closed","Open"))</f>
        <v/>
      </c>
      <c r="Z124" s="15" t="n"/>
      <c r="AA124" s="15" t="n"/>
    </row>
    <row r="125">
      <c r="A125" s="14">
        <f>IF(D125="","",PROJ&amp;"-"&amp;B125&amp;"-"&amp;C125&amp;"-"&amp;TEXT(D125,"0000"))</f>
        <v/>
      </c>
      <c r="B125" s="15" t="n"/>
      <c r="C125" s="15" t="n"/>
      <c r="D125" s="15" t="n"/>
      <c r="E125" s="16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6" t="n"/>
      <c r="Q125" s="15" t="n"/>
      <c r="R125" s="16" t="n"/>
      <c r="S125" s="15" t="n"/>
      <c r="T125" s="16" t="n"/>
      <c r="U125" s="15" t="n"/>
      <c r="V125" s="17">
        <f>IF(E125="","",IF(B125="NCR",E125+TA_NCR,_xlfn.WORKDAY.INTL(E125,TA_SOR,WEEKEND,HOL)))</f>
        <v/>
      </c>
      <c r="W125" s="14">
        <f>IF(E125="","",IF(T125="",DATADATE,T125)-E125)</f>
        <v/>
      </c>
      <c r="X125" s="14">
        <f>IF(OR(V125="",T125&lt;&gt;""),"",IF(DATADATE&gt;V125,"OVERDUE",""))</f>
        <v/>
      </c>
      <c r="Y125" s="14">
        <f>IF(A125="","",IF(T125&lt;&gt;"","Closed","Open"))</f>
        <v/>
      </c>
      <c r="Z125" s="15" t="n"/>
      <c r="AA125" s="15" t="n"/>
    </row>
    <row r="126">
      <c r="A126" s="14">
        <f>IF(D126="","",PROJ&amp;"-"&amp;B126&amp;"-"&amp;C126&amp;"-"&amp;TEXT(D126,"0000"))</f>
        <v/>
      </c>
      <c r="B126" s="15" t="n"/>
      <c r="C126" s="15" t="n"/>
      <c r="D126" s="15" t="n"/>
      <c r="E126" s="16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6" t="n"/>
      <c r="Q126" s="15" t="n"/>
      <c r="R126" s="16" t="n"/>
      <c r="S126" s="15" t="n"/>
      <c r="T126" s="16" t="n"/>
      <c r="U126" s="15" t="n"/>
      <c r="V126" s="17">
        <f>IF(E126="","",IF(B126="NCR",E126+TA_NCR,_xlfn.WORKDAY.INTL(E126,TA_SOR,WEEKEND,HOL)))</f>
        <v/>
      </c>
      <c r="W126" s="14">
        <f>IF(E126="","",IF(T126="",DATADATE,T126)-E126)</f>
        <v/>
      </c>
      <c r="X126" s="14">
        <f>IF(OR(V126="",T126&lt;&gt;""),"",IF(DATADATE&gt;V126,"OVERDUE",""))</f>
        <v/>
      </c>
      <c r="Y126" s="14">
        <f>IF(A126="","",IF(T126&lt;&gt;"","Closed","Open"))</f>
        <v/>
      </c>
      <c r="Z126" s="15" t="n"/>
      <c r="AA126" s="15" t="n"/>
    </row>
    <row r="127">
      <c r="A127" s="14">
        <f>IF(D127="","",PROJ&amp;"-"&amp;B127&amp;"-"&amp;C127&amp;"-"&amp;TEXT(D127,"0000"))</f>
        <v/>
      </c>
      <c r="B127" s="15" t="n"/>
      <c r="C127" s="15" t="n"/>
      <c r="D127" s="15" t="n"/>
      <c r="E127" s="16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6" t="n"/>
      <c r="Q127" s="15" t="n"/>
      <c r="R127" s="16" t="n"/>
      <c r="S127" s="15" t="n"/>
      <c r="T127" s="16" t="n"/>
      <c r="U127" s="15" t="n"/>
      <c r="V127" s="17">
        <f>IF(E127="","",IF(B127="NCR",E127+TA_NCR,_xlfn.WORKDAY.INTL(E127,TA_SOR,WEEKEND,HOL)))</f>
        <v/>
      </c>
      <c r="W127" s="14">
        <f>IF(E127="","",IF(T127="",DATADATE,T127)-E127)</f>
        <v/>
      </c>
      <c r="X127" s="14">
        <f>IF(OR(V127="",T127&lt;&gt;""),"",IF(DATADATE&gt;V127,"OVERDUE",""))</f>
        <v/>
      </c>
      <c r="Y127" s="14">
        <f>IF(A127="","",IF(T127&lt;&gt;"","Closed","Open"))</f>
        <v/>
      </c>
      <c r="Z127" s="15" t="n"/>
      <c r="AA127" s="15" t="n"/>
    </row>
    <row r="128">
      <c r="A128" s="14">
        <f>IF(D128="","",PROJ&amp;"-"&amp;B128&amp;"-"&amp;C128&amp;"-"&amp;TEXT(D128,"0000"))</f>
        <v/>
      </c>
      <c r="B128" s="15" t="n"/>
      <c r="C128" s="15" t="n"/>
      <c r="D128" s="15" t="n"/>
      <c r="E128" s="16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6" t="n"/>
      <c r="Q128" s="15" t="n"/>
      <c r="R128" s="16" t="n"/>
      <c r="S128" s="15" t="n"/>
      <c r="T128" s="16" t="n"/>
      <c r="U128" s="15" t="n"/>
      <c r="V128" s="17">
        <f>IF(E128="","",IF(B128="NCR",E128+TA_NCR,_xlfn.WORKDAY.INTL(E128,TA_SOR,WEEKEND,HOL)))</f>
        <v/>
      </c>
      <c r="W128" s="14">
        <f>IF(E128="","",IF(T128="",DATADATE,T128)-E128)</f>
        <v/>
      </c>
      <c r="X128" s="14">
        <f>IF(OR(V128="",T128&lt;&gt;""),"",IF(DATADATE&gt;V128,"OVERDUE",""))</f>
        <v/>
      </c>
      <c r="Y128" s="14">
        <f>IF(A128="","",IF(T128&lt;&gt;"","Closed","Open"))</f>
        <v/>
      </c>
      <c r="Z128" s="15" t="n"/>
      <c r="AA128" s="15" t="n"/>
    </row>
    <row r="129">
      <c r="A129" s="14">
        <f>IF(D129="","",PROJ&amp;"-"&amp;B129&amp;"-"&amp;C129&amp;"-"&amp;TEXT(D129,"0000"))</f>
        <v/>
      </c>
      <c r="B129" s="15" t="n"/>
      <c r="C129" s="15" t="n"/>
      <c r="D129" s="15" t="n"/>
      <c r="E129" s="16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6" t="n"/>
      <c r="Q129" s="15" t="n"/>
      <c r="R129" s="16" t="n"/>
      <c r="S129" s="15" t="n"/>
      <c r="T129" s="16" t="n"/>
      <c r="U129" s="15" t="n"/>
      <c r="V129" s="17">
        <f>IF(E129="","",IF(B129="NCR",E129+TA_NCR,_xlfn.WORKDAY.INTL(E129,TA_SOR,WEEKEND,HOL)))</f>
        <v/>
      </c>
      <c r="W129" s="14">
        <f>IF(E129="","",IF(T129="",DATADATE,T129)-E129)</f>
        <v/>
      </c>
      <c r="X129" s="14">
        <f>IF(OR(V129="",T129&lt;&gt;""),"",IF(DATADATE&gt;V129,"OVERDUE",""))</f>
        <v/>
      </c>
      <c r="Y129" s="14">
        <f>IF(A129="","",IF(T129&lt;&gt;"","Closed","Open"))</f>
        <v/>
      </c>
      <c r="Z129" s="15" t="n"/>
      <c r="AA129" s="15" t="n"/>
    </row>
    <row r="130">
      <c r="A130" s="14">
        <f>IF(D130="","",PROJ&amp;"-"&amp;B130&amp;"-"&amp;C130&amp;"-"&amp;TEXT(D130,"0000"))</f>
        <v/>
      </c>
      <c r="B130" s="15" t="n"/>
      <c r="C130" s="15" t="n"/>
      <c r="D130" s="15" t="n"/>
      <c r="E130" s="16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6" t="n"/>
      <c r="Q130" s="15" t="n"/>
      <c r="R130" s="16" t="n"/>
      <c r="S130" s="15" t="n"/>
      <c r="T130" s="16" t="n"/>
      <c r="U130" s="15" t="n"/>
      <c r="V130" s="17">
        <f>IF(E130="","",IF(B130="NCR",E130+TA_NCR,_xlfn.WORKDAY.INTL(E130,TA_SOR,WEEKEND,HOL)))</f>
        <v/>
      </c>
      <c r="W130" s="14">
        <f>IF(E130="","",IF(T130="",DATADATE,T130)-E130)</f>
        <v/>
      </c>
      <c r="X130" s="14">
        <f>IF(OR(V130="",T130&lt;&gt;""),"",IF(DATADATE&gt;V130,"OVERDUE",""))</f>
        <v/>
      </c>
      <c r="Y130" s="14">
        <f>IF(A130="","",IF(T130&lt;&gt;"","Closed","Open"))</f>
        <v/>
      </c>
      <c r="Z130" s="15" t="n"/>
      <c r="AA130" s="15" t="n"/>
    </row>
    <row r="131">
      <c r="A131" s="14">
        <f>IF(D131="","",PROJ&amp;"-"&amp;B131&amp;"-"&amp;C131&amp;"-"&amp;TEXT(D131,"0000"))</f>
        <v/>
      </c>
      <c r="B131" s="15" t="n"/>
      <c r="C131" s="15" t="n"/>
      <c r="D131" s="15" t="n"/>
      <c r="E131" s="16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6" t="n"/>
      <c r="Q131" s="15" t="n"/>
      <c r="R131" s="16" t="n"/>
      <c r="S131" s="15" t="n"/>
      <c r="T131" s="16" t="n"/>
      <c r="U131" s="15" t="n"/>
      <c r="V131" s="17">
        <f>IF(E131="","",IF(B131="NCR",E131+TA_NCR,_xlfn.WORKDAY.INTL(E131,TA_SOR,WEEKEND,HOL)))</f>
        <v/>
      </c>
      <c r="W131" s="14">
        <f>IF(E131="","",IF(T131="",DATADATE,T131)-E131)</f>
        <v/>
      </c>
      <c r="X131" s="14">
        <f>IF(OR(V131="",T131&lt;&gt;""),"",IF(DATADATE&gt;V131,"OVERDUE",""))</f>
        <v/>
      </c>
      <c r="Y131" s="14">
        <f>IF(A131="","",IF(T131&lt;&gt;"","Closed","Open"))</f>
        <v/>
      </c>
      <c r="Z131" s="15" t="n"/>
      <c r="AA131" s="15" t="n"/>
    </row>
    <row r="132">
      <c r="A132" s="14">
        <f>IF(D132="","",PROJ&amp;"-"&amp;B132&amp;"-"&amp;C132&amp;"-"&amp;TEXT(D132,"0000"))</f>
        <v/>
      </c>
      <c r="B132" s="15" t="n"/>
      <c r="C132" s="15" t="n"/>
      <c r="D132" s="15" t="n"/>
      <c r="E132" s="16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6" t="n"/>
      <c r="Q132" s="15" t="n"/>
      <c r="R132" s="16" t="n"/>
      <c r="S132" s="15" t="n"/>
      <c r="T132" s="16" t="n"/>
      <c r="U132" s="15" t="n"/>
      <c r="V132" s="17">
        <f>IF(E132="","",IF(B132="NCR",E132+TA_NCR,_xlfn.WORKDAY.INTL(E132,TA_SOR,WEEKEND,HOL)))</f>
        <v/>
      </c>
      <c r="W132" s="14">
        <f>IF(E132="","",IF(T132="",DATADATE,T132)-E132)</f>
        <v/>
      </c>
      <c r="X132" s="14">
        <f>IF(OR(V132="",T132&lt;&gt;""),"",IF(DATADATE&gt;V132,"OVERDUE",""))</f>
        <v/>
      </c>
      <c r="Y132" s="14">
        <f>IF(A132="","",IF(T132&lt;&gt;"","Closed","Open"))</f>
        <v/>
      </c>
      <c r="Z132" s="15" t="n"/>
      <c r="AA132" s="15" t="n"/>
    </row>
    <row r="133">
      <c r="A133" s="14">
        <f>IF(D133="","",PROJ&amp;"-"&amp;B133&amp;"-"&amp;C133&amp;"-"&amp;TEXT(D133,"0000"))</f>
        <v/>
      </c>
      <c r="B133" s="15" t="n"/>
      <c r="C133" s="15" t="n"/>
      <c r="D133" s="15" t="n"/>
      <c r="E133" s="16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6" t="n"/>
      <c r="Q133" s="15" t="n"/>
      <c r="R133" s="16" t="n"/>
      <c r="S133" s="15" t="n"/>
      <c r="T133" s="16" t="n"/>
      <c r="U133" s="15" t="n"/>
      <c r="V133" s="17">
        <f>IF(E133="","",IF(B133="NCR",E133+TA_NCR,_xlfn.WORKDAY.INTL(E133,TA_SOR,WEEKEND,HOL)))</f>
        <v/>
      </c>
      <c r="W133" s="14">
        <f>IF(E133="","",IF(T133="",DATADATE,T133)-E133)</f>
        <v/>
      </c>
      <c r="X133" s="14">
        <f>IF(OR(V133="",T133&lt;&gt;""),"",IF(DATADATE&gt;V133,"OVERDUE",""))</f>
        <v/>
      </c>
      <c r="Y133" s="14">
        <f>IF(A133="","",IF(T133&lt;&gt;"","Closed","Open"))</f>
        <v/>
      </c>
      <c r="Z133" s="15" t="n"/>
      <c r="AA133" s="15" t="n"/>
    </row>
    <row r="134">
      <c r="A134" s="14">
        <f>IF(D134="","",PROJ&amp;"-"&amp;B134&amp;"-"&amp;C134&amp;"-"&amp;TEXT(D134,"0000"))</f>
        <v/>
      </c>
      <c r="B134" s="15" t="n"/>
      <c r="C134" s="15" t="n"/>
      <c r="D134" s="15" t="n"/>
      <c r="E134" s="16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6" t="n"/>
      <c r="Q134" s="15" t="n"/>
      <c r="R134" s="16" t="n"/>
      <c r="S134" s="15" t="n"/>
      <c r="T134" s="16" t="n"/>
      <c r="U134" s="15" t="n"/>
      <c r="V134" s="17">
        <f>IF(E134="","",IF(B134="NCR",E134+TA_NCR,_xlfn.WORKDAY.INTL(E134,TA_SOR,WEEKEND,HOL)))</f>
        <v/>
      </c>
      <c r="W134" s="14">
        <f>IF(E134="","",IF(T134="",DATADATE,T134)-E134)</f>
        <v/>
      </c>
      <c r="X134" s="14">
        <f>IF(OR(V134="",T134&lt;&gt;""),"",IF(DATADATE&gt;V134,"OVERDUE",""))</f>
        <v/>
      </c>
      <c r="Y134" s="14">
        <f>IF(A134="","",IF(T134&lt;&gt;"","Closed","Open"))</f>
        <v/>
      </c>
      <c r="Z134" s="15" t="n"/>
      <c r="AA134" s="15" t="n"/>
    </row>
    <row r="135">
      <c r="A135" s="14">
        <f>IF(D135="","",PROJ&amp;"-"&amp;B135&amp;"-"&amp;C135&amp;"-"&amp;TEXT(D135,"0000"))</f>
        <v/>
      </c>
      <c r="B135" s="15" t="n"/>
      <c r="C135" s="15" t="n"/>
      <c r="D135" s="15" t="n"/>
      <c r="E135" s="16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6" t="n"/>
      <c r="Q135" s="15" t="n"/>
      <c r="R135" s="16" t="n"/>
      <c r="S135" s="15" t="n"/>
      <c r="T135" s="16" t="n"/>
      <c r="U135" s="15" t="n"/>
      <c r="V135" s="17">
        <f>IF(E135="","",IF(B135="NCR",E135+TA_NCR,_xlfn.WORKDAY.INTL(E135,TA_SOR,WEEKEND,HOL)))</f>
        <v/>
      </c>
      <c r="W135" s="14">
        <f>IF(E135="","",IF(T135="",DATADATE,T135)-E135)</f>
        <v/>
      </c>
      <c r="X135" s="14">
        <f>IF(OR(V135="",T135&lt;&gt;""),"",IF(DATADATE&gt;V135,"OVERDUE",""))</f>
        <v/>
      </c>
      <c r="Y135" s="14">
        <f>IF(A135="","",IF(T135&lt;&gt;"","Closed","Open"))</f>
        <v/>
      </c>
      <c r="Z135" s="15" t="n"/>
      <c r="AA135" s="15" t="n"/>
    </row>
    <row r="136">
      <c r="A136" s="14">
        <f>IF(D136="","",PROJ&amp;"-"&amp;B136&amp;"-"&amp;C136&amp;"-"&amp;TEXT(D136,"0000"))</f>
        <v/>
      </c>
      <c r="B136" s="15" t="n"/>
      <c r="C136" s="15" t="n"/>
      <c r="D136" s="15" t="n"/>
      <c r="E136" s="16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6" t="n"/>
      <c r="Q136" s="15" t="n"/>
      <c r="R136" s="16" t="n"/>
      <c r="S136" s="15" t="n"/>
      <c r="T136" s="16" t="n"/>
      <c r="U136" s="15" t="n"/>
      <c r="V136" s="17">
        <f>IF(E136="","",IF(B136="NCR",E136+TA_NCR,_xlfn.WORKDAY.INTL(E136,TA_SOR,WEEKEND,HOL)))</f>
        <v/>
      </c>
      <c r="W136" s="14">
        <f>IF(E136="","",IF(T136="",DATADATE,T136)-E136)</f>
        <v/>
      </c>
      <c r="X136" s="14">
        <f>IF(OR(V136="",T136&lt;&gt;""),"",IF(DATADATE&gt;V136,"OVERDUE",""))</f>
        <v/>
      </c>
      <c r="Y136" s="14">
        <f>IF(A136="","",IF(T136&lt;&gt;"","Closed","Open"))</f>
        <v/>
      </c>
      <c r="Z136" s="15" t="n"/>
      <c r="AA136" s="15" t="n"/>
    </row>
    <row r="137">
      <c r="A137" s="14">
        <f>IF(D137="","",PROJ&amp;"-"&amp;B137&amp;"-"&amp;C137&amp;"-"&amp;TEXT(D137,"0000"))</f>
        <v/>
      </c>
      <c r="B137" s="15" t="n"/>
      <c r="C137" s="15" t="n"/>
      <c r="D137" s="15" t="n"/>
      <c r="E137" s="16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6" t="n"/>
      <c r="Q137" s="15" t="n"/>
      <c r="R137" s="16" t="n"/>
      <c r="S137" s="15" t="n"/>
      <c r="T137" s="16" t="n"/>
      <c r="U137" s="15" t="n"/>
      <c r="V137" s="17">
        <f>IF(E137="","",IF(B137="NCR",E137+TA_NCR,_xlfn.WORKDAY.INTL(E137,TA_SOR,WEEKEND,HOL)))</f>
        <v/>
      </c>
      <c r="W137" s="14">
        <f>IF(E137="","",IF(T137="",DATADATE,T137)-E137)</f>
        <v/>
      </c>
      <c r="X137" s="14">
        <f>IF(OR(V137="",T137&lt;&gt;""),"",IF(DATADATE&gt;V137,"OVERDUE",""))</f>
        <v/>
      </c>
      <c r="Y137" s="14">
        <f>IF(A137="","",IF(T137&lt;&gt;"","Closed","Open"))</f>
        <v/>
      </c>
      <c r="Z137" s="15" t="n"/>
      <c r="AA137" s="15" t="n"/>
    </row>
    <row r="138">
      <c r="A138" s="14">
        <f>IF(D138="","",PROJ&amp;"-"&amp;B138&amp;"-"&amp;C138&amp;"-"&amp;TEXT(D138,"0000"))</f>
        <v/>
      </c>
      <c r="B138" s="15" t="n"/>
      <c r="C138" s="15" t="n"/>
      <c r="D138" s="15" t="n"/>
      <c r="E138" s="16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6" t="n"/>
      <c r="Q138" s="15" t="n"/>
      <c r="R138" s="16" t="n"/>
      <c r="S138" s="15" t="n"/>
      <c r="T138" s="16" t="n"/>
      <c r="U138" s="15" t="n"/>
      <c r="V138" s="17">
        <f>IF(E138="","",IF(B138="NCR",E138+TA_NCR,_xlfn.WORKDAY.INTL(E138,TA_SOR,WEEKEND,HOL)))</f>
        <v/>
      </c>
      <c r="W138" s="14">
        <f>IF(E138="","",IF(T138="",DATADATE,T138)-E138)</f>
        <v/>
      </c>
      <c r="X138" s="14">
        <f>IF(OR(V138="",T138&lt;&gt;""),"",IF(DATADATE&gt;V138,"OVERDUE",""))</f>
        <v/>
      </c>
      <c r="Y138" s="14">
        <f>IF(A138="","",IF(T138&lt;&gt;"","Closed","Open"))</f>
        <v/>
      </c>
      <c r="Z138" s="15" t="n"/>
      <c r="AA138" s="15" t="n"/>
    </row>
    <row r="139">
      <c r="A139" s="14">
        <f>IF(D139="","",PROJ&amp;"-"&amp;B139&amp;"-"&amp;C139&amp;"-"&amp;TEXT(D139,"0000"))</f>
        <v/>
      </c>
      <c r="B139" s="15" t="n"/>
      <c r="C139" s="15" t="n"/>
      <c r="D139" s="15" t="n"/>
      <c r="E139" s="16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6" t="n"/>
      <c r="Q139" s="15" t="n"/>
      <c r="R139" s="16" t="n"/>
      <c r="S139" s="15" t="n"/>
      <c r="T139" s="16" t="n"/>
      <c r="U139" s="15" t="n"/>
      <c r="V139" s="17">
        <f>IF(E139="","",IF(B139="NCR",E139+TA_NCR,_xlfn.WORKDAY.INTL(E139,TA_SOR,WEEKEND,HOL)))</f>
        <v/>
      </c>
      <c r="W139" s="14">
        <f>IF(E139="","",IF(T139="",DATADATE,T139)-E139)</f>
        <v/>
      </c>
      <c r="X139" s="14">
        <f>IF(OR(V139="",T139&lt;&gt;""),"",IF(DATADATE&gt;V139,"OVERDUE",""))</f>
        <v/>
      </c>
      <c r="Y139" s="14">
        <f>IF(A139="","",IF(T139&lt;&gt;"","Closed","Open"))</f>
        <v/>
      </c>
      <c r="Z139" s="15" t="n"/>
      <c r="AA139" s="15" t="n"/>
    </row>
    <row r="140">
      <c r="A140" s="14">
        <f>IF(D140="","",PROJ&amp;"-"&amp;B140&amp;"-"&amp;C140&amp;"-"&amp;TEXT(D140,"0000"))</f>
        <v/>
      </c>
      <c r="B140" s="15" t="n"/>
      <c r="C140" s="15" t="n"/>
      <c r="D140" s="15" t="n"/>
      <c r="E140" s="16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6" t="n"/>
      <c r="Q140" s="15" t="n"/>
      <c r="R140" s="16" t="n"/>
      <c r="S140" s="15" t="n"/>
      <c r="T140" s="16" t="n"/>
      <c r="U140" s="15" t="n"/>
      <c r="V140" s="17">
        <f>IF(E140="","",IF(B140="NCR",E140+TA_NCR,_xlfn.WORKDAY.INTL(E140,TA_SOR,WEEKEND,HOL)))</f>
        <v/>
      </c>
      <c r="W140" s="14">
        <f>IF(E140="","",IF(T140="",DATADATE,T140)-E140)</f>
        <v/>
      </c>
      <c r="X140" s="14">
        <f>IF(OR(V140="",T140&lt;&gt;""),"",IF(DATADATE&gt;V140,"OVERDUE",""))</f>
        <v/>
      </c>
      <c r="Y140" s="14">
        <f>IF(A140="","",IF(T140&lt;&gt;"","Closed","Open"))</f>
        <v/>
      </c>
      <c r="Z140" s="15" t="n"/>
      <c r="AA140" s="15" t="n"/>
    </row>
    <row r="141">
      <c r="A141" s="14">
        <f>IF(D141="","",PROJ&amp;"-"&amp;B141&amp;"-"&amp;C141&amp;"-"&amp;TEXT(D141,"0000"))</f>
        <v/>
      </c>
      <c r="B141" s="15" t="n"/>
      <c r="C141" s="15" t="n"/>
      <c r="D141" s="15" t="n"/>
      <c r="E141" s="16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6" t="n"/>
      <c r="Q141" s="15" t="n"/>
      <c r="R141" s="16" t="n"/>
      <c r="S141" s="15" t="n"/>
      <c r="T141" s="16" t="n"/>
      <c r="U141" s="15" t="n"/>
      <c r="V141" s="17">
        <f>IF(E141="","",IF(B141="NCR",E141+TA_NCR,_xlfn.WORKDAY.INTL(E141,TA_SOR,WEEKEND,HOL)))</f>
        <v/>
      </c>
      <c r="W141" s="14">
        <f>IF(E141="","",IF(T141="",DATADATE,T141)-E141)</f>
        <v/>
      </c>
      <c r="X141" s="14">
        <f>IF(OR(V141="",T141&lt;&gt;""),"",IF(DATADATE&gt;V141,"OVERDUE",""))</f>
        <v/>
      </c>
      <c r="Y141" s="14">
        <f>IF(A141="","",IF(T141&lt;&gt;"","Closed","Open"))</f>
        <v/>
      </c>
      <c r="Z141" s="15" t="n"/>
      <c r="AA141" s="15" t="n"/>
    </row>
    <row r="142">
      <c r="A142" s="14">
        <f>IF(D142="","",PROJ&amp;"-"&amp;B142&amp;"-"&amp;C142&amp;"-"&amp;TEXT(D142,"0000"))</f>
        <v/>
      </c>
      <c r="B142" s="15" t="n"/>
      <c r="C142" s="15" t="n"/>
      <c r="D142" s="15" t="n"/>
      <c r="E142" s="16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6" t="n"/>
      <c r="Q142" s="15" t="n"/>
      <c r="R142" s="16" t="n"/>
      <c r="S142" s="15" t="n"/>
      <c r="T142" s="16" t="n"/>
      <c r="U142" s="15" t="n"/>
      <c r="V142" s="17">
        <f>IF(E142="","",IF(B142="NCR",E142+TA_NCR,_xlfn.WORKDAY.INTL(E142,TA_SOR,WEEKEND,HOL)))</f>
        <v/>
      </c>
      <c r="W142" s="14">
        <f>IF(E142="","",IF(T142="",DATADATE,T142)-E142)</f>
        <v/>
      </c>
      <c r="X142" s="14">
        <f>IF(OR(V142="",T142&lt;&gt;""),"",IF(DATADATE&gt;V142,"OVERDUE",""))</f>
        <v/>
      </c>
      <c r="Y142" s="14">
        <f>IF(A142="","",IF(T142&lt;&gt;"","Closed","Open"))</f>
        <v/>
      </c>
      <c r="Z142" s="15" t="n"/>
      <c r="AA142" s="15" t="n"/>
    </row>
    <row r="143">
      <c r="A143" s="14">
        <f>IF(D143="","",PROJ&amp;"-"&amp;B143&amp;"-"&amp;C143&amp;"-"&amp;TEXT(D143,"0000"))</f>
        <v/>
      </c>
      <c r="B143" s="15" t="n"/>
      <c r="C143" s="15" t="n"/>
      <c r="D143" s="15" t="n"/>
      <c r="E143" s="16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6" t="n"/>
      <c r="Q143" s="15" t="n"/>
      <c r="R143" s="16" t="n"/>
      <c r="S143" s="15" t="n"/>
      <c r="T143" s="16" t="n"/>
      <c r="U143" s="15" t="n"/>
      <c r="V143" s="17">
        <f>IF(E143="","",IF(B143="NCR",E143+TA_NCR,_xlfn.WORKDAY.INTL(E143,TA_SOR,WEEKEND,HOL)))</f>
        <v/>
      </c>
      <c r="W143" s="14">
        <f>IF(E143="","",IF(T143="",DATADATE,T143)-E143)</f>
        <v/>
      </c>
      <c r="X143" s="14">
        <f>IF(OR(V143="",T143&lt;&gt;""),"",IF(DATADATE&gt;V143,"OVERDUE",""))</f>
        <v/>
      </c>
      <c r="Y143" s="14">
        <f>IF(A143="","",IF(T143&lt;&gt;"","Closed","Open"))</f>
        <v/>
      </c>
      <c r="Z143" s="15" t="n"/>
      <c r="AA143" s="15" t="n"/>
    </row>
    <row r="144">
      <c r="A144" s="14">
        <f>IF(D144="","",PROJ&amp;"-"&amp;B144&amp;"-"&amp;C144&amp;"-"&amp;TEXT(D144,"0000"))</f>
        <v/>
      </c>
      <c r="B144" s="15" t="n"/>
      <c r="C144" s="15" t="n"/>
      <c r="D144" s="15" t="n"/>
      <c r="E144" s="16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6" t="n"/>
      <c r="Q144" s="15" t="n"/>
      <c r="R144" s="16" t="n"/>
      <c r="S144" s="15" t="n"/>
      <c r="T144" s="16" t="n"/>
      <c r="U144" s="15" t="n"/>
      <c r="V144" s="17">
        <f>IF(E144="","",IF(B144="NCR",E144+TA_NCR,_xlfn.WORKDAY.INTL(E144,TA_SOR,WEEKEND,HOL)))</f>
        <v/>
      </c>
      <c r="W144" s="14">
        <f>IF(E144="","",IF(T144="",DATADATE,T144)-E144)</f>
        <v/>
      </c>
      <c r="X144" s="14">
        <f>IF(OR(V144="",T144&lt;&gt;""),"",IF(DATADATE&gt;V144,"OVERDUE",""))</f>
        <v/>
      </c>
      <c r="Y144" s="14">
        <f>IF(A144="","",IF(T144&lt;&gt;"","Closed","Open"))</f>
        <v/>
      </c>
      <c r="Z144" s="15" t="n"/>
      <c r="AA144" s="15" t="n"/>
    </row>
    <row r="145">
      <c r="A145" s="14">
        <f>IF(D145="","",PROJ&amp;"-"&amp;B145&amp;"-"&amp;C145&amp;"-"&amp;TEXT(D145,"0000"))</f>
        <v/>
      </c>
      <c r="B145" s="15" t="n"/>
      <c r="C145" s="15" t="n"/>
      <c r="D145" s="15" t="n"/>
      <c r="E145" s="16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6" t="n"/>
      <c r="Q145" s="15" t="n"/>
      <c r="R145" s="16" t="n"/>
      <c r="S145" s="15" t="n"/>
      <c r="T145" s="16" t="n"/>
      <c r="U145" s="15" t="n"/>
      <c r="V145" s="17">
        <f>IF(E145="","",IF(B145="NCR",E145+TA_NCR,_xlfn.WORKDAY.INTL(E145,TA_SOR,WEEKEND,HOL)))</f>
        <v/>
      </c>
      <c r="W145" s="14">
        <f>IF(E145="","",IF(T145="",DATADATE,T145)-E145)</f>
        <v/>
      </c>
      <c r="X145" s="14">
        <f>IF(OR(V145="",T145&lt;&gt;""),"",IF(DATADATE&gt;V145,"OVERDUE",""))</f>
        <v/>
      </c>
      <c r="Y145" s="14">
        <f>IF(A145="","",IF(T145&lt;&gt;"","Closed","Open"))</f>
        <v/>
      </c>
      <c r="Z145" s="15" t="n"/>
      <c r="AA145" s="15" t="n"/>
    </row>
    <row r="146">
      <c r="A146" s="14">
        <f>IF(D146="","",PROJ&amp;"-"&amp;B146&amp;"-"&amp;C146&amp;"-"&amp;TEXT(D146,"0000"))</f>
        <v/>
      </c>
      <c r="B146" s="15" t="n"/>
      <c r="C146" s="15" t="n"/>
      <c r="D146" s="15" t="n"/>
      <c r="E146" s="16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6" t="n"/>
      <c r="Q146" s="15" t="n"/>
      <c r="R146" s="16" t="n"/>
      <c r="S146" s="15" t="n"/>
      <c r="T146" s="16" t="n"/>
      <c r="U146" s="15" t="n"/>
      <c r="V146" s="17">
        <f>IF(E146="","",IF(B146="NCR",E146+TA_NCR,_xlfn.WORKDAY.INTL(E146,TA_SOR,WEEKEND,HOL)))</f>
        <v/>
      </c>
      <c r="W146" s="14">
        <f>IF(E146="","",IF(T146="",DATADATE,T146)-E146)</f>
        <v/>
      </c>
      <c r="X146" s="14">
        <f>IF(OR(V146="",T146&lt;&gt;""),"",IF(DATADATE&gt;V146,"OVERDUE",""))</f>
        <v/>
      </c>
      <c r="Y146" s="14">
        <f>IF(A146="","",IF(T146&lt;&gt;"","Closed","Open"))</f>
        <v/>
      </c>
      <c r="Z146" s="15" t="n"/>
      <c r="AA146" s="15" t="n"/>
    </row>
    <row r="147">
      <c r="A147" s="14">
        <f>IF(D147="","",PROJ&amp;"-"&amp;B147&amp;"-"&amp;C147&amp;"-"&amp;TEXT(D147,"0000"))</f>
        <v/>
      </c>
      <c r="B147" s="15" t="n"/>
      <c r="C147" s="15" t="n"/>
      <c r="D147" s="15" t="n"/>
      <c r="E147" s="16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6" t="n"/>
      <c r="Q147" s="15" t="n"/>
      <c r="R147" s="16" t="n"/>
      <c r="S147" s="15" t="n"/>
      <c r="T147" s="16" t="n"/>
      <c r="U147" s="15" t="n"/>
      <c r="V147" s="17">
        <f>IF(E147="","",IF(B147="NCR",E147+TA_NCR,_xlfn.WORKDAY.INTL(E147,TA_SOR,WEEKEND,HOL)))</f>
        <v/>
      </c>
      <c r="W147" s="14">
        <f>IF(E147="","",IF(T147="",DATADATE,T147)-E147)</f>
        <v/>
      </c>
      <c r="X147" s="14">
        <f>IF(OR(V147="",T147&lt;&gt;""),"",IF(DATADATE&gt;V147,"OVERDUE",""))</f>
        <v/>
      </c>
      <c r="Y147" s="14">
        <f>IF(A147="","",IF(T147&lt;&gt;"","Closed","Open"))</f>
        <v/>
      </c>
      <c r="Z147" s="15" t="n"/>
      <c r="AA147" s="15" t="n"/>
    </row>
    <row r="148">
      <c r="A148" s="14">
        <f>IF(D148="","",PROJ&amp;"-"&amp;B148&amp;"-"&amp;C148&amp;"-"&amp;TEXT(D148,"0000"))</f>
        <v/>
      </c>
      <c r="B148" s="15" t="n"/>
      <c r="C148" s="15" t="n"/>
      <c r="D148" s="15" t="n"/>
      <c r="E148" s="16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6" t="n"/>
      <c r="Q148" s="15" t="n"/>
      <c r="R148" s="16" t="n"/>
      <c r="S148" s="15" t="n"/>
      <c r="T148" s="16" t="n"/>
      <c r="U148" s="15" t="n"/>
      <c r="V148" s="17">
        <f>IF(E148="","",IF(B148="NCR",E148+TA_NCR,_xlfn.WORKDAY.INTL(E148,TA_SOR,WEEKEND,HOL)))</f>
        <v/>
      </c>
      <c r="W148" s="14">
        <f>IF(E148="","",IF(T148="",DATADATE,T148)-E148)</f>
        <v/>
      </c>
      <c r="X148" s="14">
        <f>IF(OR(V148="",T148&lt;&gt;""),"",IF(DATADATE&gt;V148,"OVERDUE",""))</f>
        <v/>
      </c>
      <c r="Y148" s="14">
        <f>IF(A148="","",IF(T148&lt;&gt;"","Closed","Open"))</f>
        <v/>
      </c>
      <c r="Z148" s="15" t="n"/>
      <c r="AA148" s="15" t="n"/>
    </row>
    <row r="149">
      <c r="A149" s="14">
        <f>IF(D149="","",PROJ&amp;"-"&amp;B149&amp;"-"&amp;C149&amp;"-"&amp;TEXT(D149,"0000"))</f>
        <v/>
      </c>
      <c r="B149" s="15" t="n"/>
      <c r="C149" s="15" t="n"/>
      <c r="D149" s="15" t="n"/>
      <c r="E149" s="16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6" t="n"/>
      <c r="Q149" s="15" t="n"/>
      <c r="R149" s="16" t="n"/>
      <c r="S149" s="15" t="n"/>
      <c r="T149" s="16" t="n"/>
      <c r="U149" s="15" t="n"/>
      <c r="V149" s="17">
        <f>IF(E149="","",IF(B149="NCR",E149+TA_NCR,_xlfn.WORKDAY.INTL(E149,TA_SOR,WEEKEND,HOL)))</f>
        <v/>
      </c>
      <c r="W149" s="14">
        <f>IF(E149="","",IF(T149="",DATADATE,T149)-E149)</f>
        <v/>
      </c>
      <c r="X149" s="14">
        <f>IF(OR(V149="",T149&lt;&gt;""),"",IF(DATADATE&gt;V149,"OVERDUE",""))</f>
        <v/>
      </c>
      <c r="Y149" s="14">
        <f>IF(A149="","",IF(T149&lt;&gt;"","Closed","Open"))</f>
        <v/>
      </c>
      <c r="Z149" s="15" t="n"/>
      <c r="AA149" s="15" t="n"/>
    </row>
    <row r="150">
      <c r="A150" s="14">
        <f>IF(D150="","",PROJ&amp;"-"&amp;B150&amp;"-"&amp;C150&amp;"-"&amp;TEXT(D150,"0000"))</f>
        <v/>
      </c>
      <c r="B150" s="15" t="n"/>
      <c r="C150" s="15" t="n"/>
      <c r="D150" s="15" t="n"/>
      <c r="E150" s="16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6" t="n"/>
      <c r="Q150" s="15" t="n"/>
      <c r="R150" s="16" t="n"/>
      <c r="S150" s="15" t="n"/>
      <c r="T150" s="16" t="n"/>
      <c r="U150" s="15" t="n"/>
      <c r="V150" s="17">
        <f>IF(E150="","",IF(B150="NCR",E150+TA_NCR,_xlfn.WORKDAY.INTL(E150,TA_SOR,WEEKEND,HOL)))</f>
        <v/>
      </c>
      <c r="W150" s="14">
        <f>IF(E150="","",IF(T150="",DATADATE,T150)-E150)</f>
        <v/>
      </c>
      <c r="X150" s="14">
        <f>IF(OR(V150="",T150&lt;&gt;""),"",IF(DATADATE&gt;V150,"OVERDUE",""))</f>
        <v/>
      </c>
      <c r="Y150" s="14">
        <f>IF(A150="","",IF(T150&lt;&gt;"","Closed","Open"))</f>
        <v/>
      </c>
      <c r="Z150" s="15" t="n"/>
      <c r="AA150" s="15" t="n"/>
    </row>
    <row r="151">
      <c r="A151" s="14">
        <f>IF(D151="","",PROJ&amp;"-"&amp;B151&amp;"-"&amp;C151&amp;"-"&amp;TEXT(D151,"0000"))</f>
        <v/>
      </c>
      <c r="B151" s="15" t="n"/>
      <c r="C151" s="15" t="n"/>
      <c r="D151" s="15" t="n"/>
      <c r="E151" s="16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6" t="n"/>
      <c r="Q151" s="15" t="n"/>
      <c r="R151" s="16" t="n"/>
      <c r="S151" s="15" t="n"/>
      <c r="T151" s="16" t="n"/>
      <c r="U151" s="15" t="n"/>
      <c r="V151" s="17">
        <f>IF(E151="","",IF(B151="NCR",E151+TA_NCR,_xlfn.WORKDAY.INTL(E151,TA_SOR,WEEKEND,HOL)))</f>
        <v/>
      </c>
      <c r="W151" s="14">
        <f>IF(E151="","",IF(T151="",DATADATE,T151)-E151)</f>
        <v/>
      </c>
      <c r="X151" s="14">
        <f>IF(OR(V151="",T151&lt;&gt;""),"",IF(DATADATE&gt;V151,"OVERDUE",""))</f>
        <v/>
      </c>
      <c r="Y151" s="14">
        <f>IF(A151="","",IF(T151&lt;&gt;"","Closed","Open"))</f>
        <v/>
      </c>
      <c r="Z151" s="15" t="n"/>
      <c r="AA151" s="15" t="n"/>
    </row>
    <row r="152">
      <c r="A152" s="14">
        <f>IF(D152="","",PROJ&amp;"-"&amp;B152&amp;"-"&amp;C152&amp;"-"&amp;TEXT(D152,"0000"))</f>
        <v/>
      </c>
      <c r="B152" s="15" t="n"/>
      <c r="C152" s="15" t="n"/>
      <c r="D152" s="15" t="n"/>
      <c r="E152" s="16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6" t="n"/>
      <c r="Q152" s="15" t="n"/>
      <c r="R152" s="16" t="n"/>
      <c r="S152" s="15" t="n"/>
      <c r="T152" s="16" t="n"/>
      <c r="U152" s="15" t="n"/>
      <c r="V152" s="17">
        <f>IF(E152="","",IF(B152="NCR",E152+TA_NCR,_xlfn.WORKDAY.INTL(E152,TA_SOR,WEEKEND,HOL)))</f>
        <v/>
      </c>
      <c r="W152" s="14">
        <f>IF(E152="","",IF(T152="",DATADATE,T152)-E152)</f>
        <v/>
      </c>
      <c r="X152" s="14">
        <f>IF(OR(V152="",T152&lt;&gt;""),"",IF(DATADATE&gt;V152,"OVERDUE",""))</f>
        <v/>
      </c>
      <c r="Y152" s="14">
        <f>IF(A152="","",IF(T152&lt;&gt;"","Closed","Open"))</f>
        <v/>
      </c>
      <c r="Z152" s="15" t="n"/>
      <c r="AA152" s="15" t="n"/>
    </row>
    <row r="153">
      <c r="A153" s="14">
        <f>IF(D153="","",PROJ&amp;"-"&amp;B153&amp;"-"&amp;C153&amp;"-"&amp;TEXT(D153,"0000"))</f>
        <v/>
      </c>
      <c r="B153" s="15" t="n"/>
      <c r="C153" s="15" t="n"/>
      <c r="D153" s="15" t="n"/>
      <c r="E153" s="16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6" t="n"/>
      <c r="Q153" s="15" t="n"/>
      <c r="R153" s="16" t="n"/>
      <c r="S153" s="15" t="n"/>
      <c r="T153" s="16" t="n"/>
      <c r="U153" s="15" t="n"/>
      <c r="V153" s="17">
        <f>IF(E153="","",IF(B153="NCR",E153+TA_NCR,_xlfn.WORKDAY.INTL(E153,TA_SOR,WEEKEND,HOL)))</f>
        <v/>
      </c>
      <c r="W153" s="14">
        <f>IF(E153="","",IF(T153="",DATADATE,T153)-E153)</f>
        <v/>
      </c>
      <c r="X153" s="14">
        <f>IF(OR(V153="",T153&lt;&gt;""),"",IF(DATADATE&gt;V153,"OVERDUE",""))</f>
        <v/>
      </c>
      <c r="Y153" s="14">
        <f>IF(A153="","",IF(T153&lt;&gt;"","Closed","Open"))</f>
        <v/>
      </c>
      <c r="Z153" s="15" t="n"/>
      <c r="AA153" s="15" t="n"/>
    </row>
    <row r="154">
      <c r="A154" s="14">
        <f>IF(D154="","",PROJ&amp;"-"&amp;B154&amp;"-"&amp;C154&amp;"-"&amp;TEXT(D154,"0000"))</f>
        <v/>
      </c>
      <c r="B154" s="15" t="n"/>
      <c r="C154" s="15" t="n"/>
      <c r="D154" s="15" t="n"/>
      <c r="E154" s="16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6" t="n"/>
      <c r="Q154" s="15" t="n"/>
      <c r="R154" s="16" t="n"/>
      <c r="S154" s="15" t="n"/>
      <c r="T154" s="16" t="n"/>
      <c r="U154" s="15" t="n"/>
      <c r="V154" s="17">
        <f>IF(E154="","",IF(B154="NCR",E154+TA_NCR,_xlfn.WORKDAY.INTL(E154,TA_SOR,WEEKEND,HOL)))</f>
        <v/>
      </c>
      <c r="W154" s="14">
        <f>IF(E154="","",IF(T154="",DATADATE,T154)-E154)</f>
        <v/>
      </c>
      <c r="X154" s="14">
        <f>IF(OR(V154="",T154&lt;&gt;""),"",IF(DATADATE&gt;V154,"OVERDUE",""))</f>
        <v/>
      </c>
      <c r="Y154" s="14">
        <f>IF(A154="","",IF(T154&lt;&gt;"","Closed","Open"))</f>
        <v/>
      </c>
      <c r="Z154" s="15" t="n"/>
      <c r="AA154" s="15" t="n"/>
    </row>
    <row r="155">
      <c r="A155" s="14">
        <f>IF(D155="","",PROJ&amp;"-"&amp;B155&amp;"-"&amp;C155&amp;"-"&amp;TEXT(D155,"0000"))</f>
        <v/>
      </c>
      <c r="B155" s="15" t="n"/>
      <c r="C155" s="15" t="n"/>
      <c r="D155" s="15" t="n"/>
      <c r="E155" s="16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6" t="n"/>
      <c r="Q155" s="15" t="n"/>
      <c r="R155" s="16" t="n"/>
      <c r="S155" s="15" t="n"/>
      <c r="T155" s="16" t="n"/>
      <c r="U155" s="15" t="n"/>
      <c r="V155" s="17">
        <f>IF(E155="","",IF(B155="NCR",E155+TA_NCR,_xlfn.WORKDAY.INTL(E155,TA_SOR,WEEKEND,HOL)))</f>
        <v/>
      </c>
      <c r="W155" s="14">
        <f>IF(E155="","",IF(T155="",DATADATE,T155)-E155)</f>
        <v/>
      </c>
      <c r="X155" s="14">
        <f>IF(OR(V155="",T155&lt;&gt;""),"",IF(DATADATE&gt;V155,"OVERDUE",""))</f>
        <v/>
      </c>
      <c r="Y155" s="14">
        <f>IF(A155="","",IF(T155&lt;&gt;"","Closed","Open"))</f>
        <v/>
      </c>
      <c r="Z155" s="15" t="n"/>
      <c r="AA155" s="15" t="n"/>
    </row>
    <row r="156">
      <c r="A156" s="14">
        <f>IF(D156="","",PROJ&amp;"-"&amp;B156&amp;"-"&amp;C156&amp;"-"&amp;TEXT(D156,"0000"))</f>
        <v/>
      </c>
      <c r="B156" s="15" t="n"/>
      <c r="C156" s="15" t="n"/>
      <c r="D156" s="15" t="n"/>
      <c r="E156" s="16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6" t="n"/>
      <c r="Q156" s="15" t="n"/>
      <c r="R156" s="16" t="n"/>
      <c r="S156" s="15" t="n"/>
      <c r="T156" s="16" t="n"/>
      <c r="U156" s="15" t="n"/>
      <c r="V156" s="17">
        <f>IF(E156="","",IF(B156="NCR",E156+TA_NCR,_xlfn.WORKDAY.INTL(E156,TA_SOR,WEEKEND,HOL)))</f>
        <v/>
      </c>
      <c r="W156" s="14">
        <f>IF(E156="","",IF(T156="",DATADATE,T156)-E156)</f>
        <v/>
      </c>
      <c r="X156" s="14">
        <f>IF(OR(V156="",T156&lt;&gt;""),"",IF(DATADATE&gt;V156,"OVERDUE",""))</f>
        <v/>
      </c>
      <c r="Y156" s="14">
        <f>IF(A156="","",IF(T156&lt;&gt;"","Closed","Open"))</f>
        <v/>
      </c>
      <c r="Z156" s="15" t="n"/>
      <c r="AA156" s="15" t="n"/>
    </row>
    <row r="157">
      <c r="A157" s="14">
        <f>IF(D157="","",PROJ&amp;"-"&amp;B157&amp;"-"&amp;C157&amp;"-"&amp;TEXT(D157,"0000"))</f>
        <v/>
      </c>
      <c r="B157" s="15" t="n"/>
      <c r="C157" s="15" t="n"/>
      <c r="D157" s="15" t="n"/>
      <c r="E157" s="16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6" t="n"/>
      <c r="Q157" s="15" t="n"/>
      <c r="R157" s="16" t="n"/>
      <c r="S157" s="15" t="n"/>
      <c r="T157" s="16" t="n"/>
      <c r="U157" s="15" t="n"/>
      <c r="V157" s="17">
        <f>IF(E157="","",IF(B157="NCR",E157+TA_NCR,_xlfn.WORKDAY.INTL(E157,TA_SOR,WEEKEND,HOL)))</f>
        <v/>
      </c>
      <c r="W157" s="14">
        <f>IF(E157="","",IF(T157="",DATADATE,T157)-E157)</f>
        <v/>
      </c>
      <c r="X157" s="14">
        <f>IF(OR(V157="",T157&lt;&gt;""),"",IF(DATADATE&gt;V157,"OVERDUE",""))</f>
        <v/>
      </c>
      <c r="Y157" s="14">
        <f>IF(A157="","",IF(T157&lt;&gt;"","Closed","Open"))</f>
        <v/>
      </c>
      <c r="Z157" s="15" t="n"/>
      <c r="AA157" s="15" t="n"/>
    </row>
    <row r="158">
      <c r="A158" s="14">
        <f>IF(D158="","",PROJ&amp;"-"&amp;B158&amp;"-"&amp;C158&amp;"-"&amp;TEXT(D158,"0000"))</f>
        <v/>
      </c>
      <c r="B158" s="15" t="n"/>
      <c r="C158" s="15" t="n"/>
      <c r="D158" s="15" t="n"/>
      <c r="E158" s="16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6" t="n"/>
      <c r="Q158" s="15" t="n"/>
      <c r="R158" s="16" t="n"/>
      <c r="S158" s="15" t="n"/>
      <c r="T158" s="16" t="n"/>
      <c r="U158" s="15" t="n"/>
      <c r="V158" s="17">
        <f>IF(E158="","",IF(B158="NCR",E158+TA_NCR,_xlfn.WORKDAY.INTL(E158,TA_SOR,WEEKEND,HOL)))</f>
        <v/>
      </c>
      <c r="W158" s="14">
        <f>IF(E158="","",IF(T158="",DATADATE,T158)-E158)</f>
        <v/>
      </c>
      <c r="X158" s="14">
        <f>IF(OR(V158="",T158&lt;&gt;""),"",IF(DATADATE&gt;V158,"OVERDUE",""))</f>
        <v/>
      </c>
      <c r="Y158" s="14">
        <f>IF(A158="","",IF(T158&lt;&gt;"","Closed","Open"))</f>
        <v/>
      </c>
      <c r="Z158" s="15" t="n"/>
      <c r="AA158" s="15" t="n"/>
    </row>
    <row r="159">
      <c r="A159" s="14">
        <f>IF(D159="","",PROJ&amp;"-"&amp;B159&amp;"-"&amp;C159&amp;"-"&amp;TEXT(D159,"0000"))</f>
        <v/>
      </c>
      <c r="B159" s="15" t="n"/>
      <c r="C159" s="15" t="n"/>
      <c r="D159" s="15" t="n"/>
      <c r="E159" s="16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6" t="n"/>
      <c r="Q159" s="15" t="n"/>
      <c r="R159" s="16" t="n"/>
      <c r="S159" s="15" t="n"/>
      <c r="T159" s="16" t="n"/>
      <c r="U159" s="15" t="n"/>
      <c r="V159" s="17">
        <f>IF(E159="","",IF(B159="NCR",E159+TA_NCR,_xlfn.WORKDAY.INTL(E159,TA_SOR,WEEKEND,HOL)))</f>
        <v/>
      </c>
      <c r="W159" s="14">
        <f>IF(E159="","",IF(T159="",DATADATE,T159)-E159)</f>
        <v/>
      </c>
      <c r="X159" s="14">
        <f>IF(OR(V159="",T159&lt;&gt;""),"",IF(DATADATE&gt;V159,"OVERDUE",""))</f>
        <v/>
      </c>
      <c r="Y159" s="14">
        <f>IF(A159="","",IF(T159&lt;&gt;"","Closed","Open"))</f>
        <v/>
      </c>
      <c r="Z159" s="15" t="n"/>
      <c r="AA159" s="15" t="n"/>
    </row>
    <row r="160">
      <c r="A160" s="14">
        <f>IF(D160="","",PROJ&amp;"-"&amp;B160&amp;"-"&amp;C160&amp;"-"&amp;TEXT(D160,"0000"))</f>
        <v/>
      </c>
      <c r="B160" s="15" t="n"/>
      <c r="C160" s="15" t="n"/>
      <c r="D160" s="15" t="n"/>
      <c r="E160" s="16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6" t="n"/>
      <c r="Q160" s="15" t="n"/>
      <c r="R160" s="16" t="n"/>
      <c r="S160" s="15" t="n"/>
      <c r="T160" s="16" t="n"/>
      <c r="U160" s="15" t="n"/>
      <c r="V160" s="17">
        <f>IF(E160="","",IF(B160="NCR",E160+TA_NCR,_xlfn.WORKDAY.INTL(E160,TA_SOR,WEEKEND,HOL)))</f>
        <v/>
      </c>
      <c r="W160" s="14">
        <f>IF(E160="","",IF(T160="",DATADATE,T160)-E160)</f>
        <v/>
      </c>
      <c r="X160" s="14">
        <f>IF(OR(V160="",T160&lt;&gt;""),"",IF(DATADATE&gt;V160,"OVERDUE",""))</f>
        <v/>
      </c>
      <c r="Y160" s="14">
        <f>IF(A160="","",IF(T160&lt;&gt;"","Closed","Open"))</f>
        <v/>
      </c>
      <c r="Z160" s="15" t="n"/>
      <c r="AA160" s="15" t="n"/>
    </row>
    <row r="161">
      <c r="A161" s="14">
        <f>IF(D161="","",PROJ&amp;"-"&amp;B161&amp;"-"&amp;C161&amp;"-"&amp;TEXT(D161,"0000"))</f>
        <v/>
      </c>
      <c r="B161" s="15" t="n"/>
      <c r="C161" s="15" t="n"/>
      <c r="D161" s="15" t="n"/>
      <c r="E161" s="16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6" t="n"/>
      <c r="Q161" s="15" t="n"/>
      <c r="R161" s="16" t="n"/>
      <c r="S161" s="15" t="n"/>
      <c r="T161" s="16" t="n"/>
      <c r="U161" s="15" t="n"/>
      <c r="V161" s="17">
        <f>IF(E161="","",IF(B161="NCR",E161+TA_NCR,_xlfn.WORKDAY.INTL(E161,TA_SOR,WEEKEND,HOL)))</f>
        <v/>
      </c>
      <c r="W161" s="14">
        <f>IF(E161="","",IF(T161="",DATADATE,T161)-E161)</f>
        <v/>
      </c>
      <c r="X161" s="14">
        <f>IF(OR(V161="",T161&lt;&gt;""),"",IF(DATADATE&gt;V161,"OVERDUE",""))</f>
        <v/>
      </c>
      <c r="Y161" s="14">
        <f>IF(A161="","",IF(T161&lt;&gt;"","Closed","Open"))</f>
        <v/>
      </c>
      <c r="Z161" s="15" t="n"/>
      <c r="AA161" s="15" t="n"/>
    </row>
    <row r="162">
      <c r="A162" s="14">
        <f>IF(D162="","",PROJ&amp;"-"&amp;B162&amp;"-"&amp;C162&amp;"-"&amp;TEXT(D162,"0000"))</f>
        <v/>
      </c>
      <c r="B162" s="15" t="n"/>
      <c r="C162" s="15" t="n"/>
      <c r="D162" s="15" t="n"/>
      <c r="E162" s="16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6" t="n"/>
      <c r="Q162" s="15" t="n"/>
      <c r="R162" s="16" t="n"/>
      <c r="S162" s="15" t="n"/>
      <c r="T162" s="16" t="n"/>
      <c r="U162" s="15" t="n"/>
      <c r="V162" s="17">
        <f>IF(E162="","",IF(B162="NCR",E162+TA_NCR,_xlfn.WORKDAY.INTL(E162,TA_SOR,WEEKEND,HOL)))</f>
        <v/>
      </c>
      <c r="W162" s="14">
        <f>IF(E162="","",IF(T162="",DATADATE,T162)-E162)</f>
        <v/>
      </c>
      <c r="X162" s="14">
        <f>IF(OR(V162="",T162&lt;&gt;""),"",IF(DATADATE&gt;V162,"OVERDUE",""))</f>
        <v/>
      </c>
      <c r="Y162" s="14">
        <f>IF(A162="","",IF(T162&lt;&gt;"","Closed","Open"))</f>
        <v/>
      </c>
      <c r="Z162" s="15" t="n"/>
      <c r="AA162" s="15" t="n"/>
    </row>
    <row r="163">
      <c r="A163" s="14">
        <f>IF(D163="","",PROJ&amp;"-"&amp;B163&amp;"-"&amp;C163&amp;"-"&amp;TEXT(D163,"0000"))</f>
        <v/>
      </c>
      <c r="B163" s="15" t="n"/>
      <c r="C163" s="15" t="n"/>
      <c r="D163" s="15" t="n"/>
      <c r="E163" s="16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6" t="n"/>
      <c r="Q163" s="15" t="n"/>
      <c r="R163" s="16" t="n"/>
      <c r="S163" s="15" t="n"/>
      <c r="T163" s="16" t="n"/>
      <c r="U163" s="15" t="n"/>
      <c r="V163" s="17">
        <f>IF(E163="","",IF(B163="NCR",E163+TA_NCR,_xlfn.WORKDAY.INTL(E163,TA_SOR,WEEKEND,HOL)))</f>
        <v/>
      </c>
      <c r="W163" s="14">
        <f>IF(E163="","",IF(T163="",DATADATE,T163)-E163)</f>
        <v/>
      </c>
      <c r="X163" s="14">
        <f>IF(OR(V163="",T163&lt;&gt;""),"",IF(DATADATE&gt;V163,"OVERDUE",""))</f>
        <v/>
      </c>
      <c r="Y163" s="14">
        <f>IF(A163="","",IF(T163&lt;&gt;"","Closed","Open"))</f>
        <v/>
      </c>
      <c r="Z163" s="15" t="n"/>
      <c r="AA163" s="15" t="n"/>
    </row>
    <row r="164">
      <c r="A164" s="14">
        <f>IF(D164="","",PROJ&amp;"-"&amp;B164&amp;"-"&amp;C164&amp;"-"&amp;TEXT(D164,"0000"))</f>
        <v/>
      </c>
      <c r="B164" s="15" t="n"/>
      <c r="C164" s="15" t="n"/>
      <c r="D164" s="15" t="n"/>
      <c r="E164" s="16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6" t="n"/>
      <c r="Q164" s="15" t="n"/>
      <c r="R164" s="16" t="n"/>
      <c r="S164" s="15" t="n"/>
      <c r="T164" s="16" t="n"/>
      <c r="U164" s="15" t="n"/>
      <c r="V164" s="17">
        <f>IF(E164="","",IF(B164="NCR",E164+TA_NCR,_xlfn.WORKDAY.INTL(E164,TA_SOR,WEEKEND,HOL)))</f>
        <v/>
      </c>
      <c r="W164" s="14">
        <f>IF(E164="","",IF(T164="",DATADATE,T164)-E164)</f>
        <v/>
      </c>
      <c r="X164" s="14">
        <f>IF(OR(V164="",T164&lt;&gt;""),"",IF(DATADATE&gt;V164,"OVERDUE",""))</f>
        <v/>
      </c>
      <c r="Y164" s="14">
        <f>IF(A164="","",IF(T164&lt;&gt;"","Closed","Open"))</f>
        <v/>
      </c>
      <c r="Z164" s="15" t="n"/>
      <c r="AA164" s="15" t="n"/>
    </row>
    <row r="165">
      <c r="A165" s="14">
        <f>IF(D165="","",PROJ&amp;"-"&amp;B165&amp;"-"&amp;C165&amp;"-"&amp;TEXT(D165,"0000"))</f>
        <v/>
      </c>
      <c r="B165" s="15" t="n"/>
      <c r="C165" s="15" t="n"/>
      <c r="D165" s="15" t="n"/>
      <c r="E165" s="16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6" t="n"/>
      <c r="Q165" s="15" t="n"/>
      <c r="R165" s="16" t="n"/>
      <c r="S165" s="15" t="n"/>
      <c r="T165" s="16" t="n"/>
      <c r="U165" s="15" t="n"/>
      <c r="V165" s="17">
        <f>IF(E165="","",IF(B165="NCR",E165+TA_NCR,_xlfn.WORKDAY.INTL(E165,TA_SOR,WEEKEND,HOL)))</f>
        <v/>
      </c>
      <c r="W165" s="14">
        <f>IF(E165="","",IF(T165="",DATADATE,T165)-E165)</f>
        <v/>
      </c>
      <c r="X165" s="14">
        <f>IF(OR(V165="",T165&lt;&gt;""),"",IF(DATADATE&gt;V165,"OVERDUE",""))</f>
        <v/>
      </c>
      <c r="Y165" s="14">
        <f>IF(A165="","",IF(T165&lt;&gt;"","Closed","Open"))</f>
        <v/>
      </c>
      <c r="Z165" s="15" t="n"/>
      <c r="AA165" s="15" t="n"/>
    </row>
    <row r="166">
      <c r="A166" s="14">
        <f>IF(D166="","",PROJ&amp;"-"&amp;B166&amp;"-"&amp;C166&amp;"-"&amp;TEXT(D166,"0000"))</f>
        <v/>
      </c>
      <c r="B166" s="15" t="n"/>
      <c r="C166" s="15" t="n"/>
      <c r="D166" s="15" t="n"/>
      <c r="E166" s="16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6" t="n"/>
      <c r="Q166" s="15" t="n"/>
      <c r="R166" s="16" t="n"/>
      <c r="S166" s="15" t="n"/>
      <c r="T166" s="16" t="n"/>
      <c r="U166" s="15" t="n"/>
      <c r="V166" s="17">
        <f>IF(E166="","",IF(B166="NCR",E166+TA_NCR,_xlfn.WORKDAY.INTL(E166,TA_SOR,WEEKEND,HOL)))</f>
        <v/>
      </c>
      <c r="W166" s="14">
        <f>IF(E166="","",IF(T166="",DATADATE,T166)-E166)</f>
        <v/>
      </c>
      <c r="X166" s="14">
        <f>IF(OR(V166="",T166&lt;&gt;""),"",IF(DATADATE&gt;V166,"OVERDUE",""))</f>
        <v/>
      </c>
      <c r="Y166" s="14">
        <f>IF(A166="","",IF(T166&lt;&gt;"","Closed","Open"))</f>
        <v/>
      </c>
      <c r="Z166" s="15" t="n"/>
      <c r="AA166" s="15" t="n"/>
    </row>
    <row r="167">
      <c r="A167" s="14">
        <f>IF(D167="","",PROJ&amp;"-"&amp;B167&amp;"-"&amp;C167&amp;"-"&amp;TEXT(D167,"0000"))</f>
        <v/>
      </c>
      <c r="B167" s="15" t="n"/>
      <c r="C167" s="15" t="n"/>
      <c r="D167" s="15" t="n"/>
      <c r="E167" s="16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6" t="n"/>
      <c r="Q167" s="15" t="n"/>
      <c r="R167" s="16" t="n"/>
      <c r="S167" s="15" t="n"/>
      <c r="T167" s="16" t="n"/>
      <c r="U167" s="15" t="n"/>
      <c r="V167" s="17">
        <f>IF(E167="","",IF(B167="NCR",E167+TA_NCR,_xlfn.WORKDAY.INTL(E167,TA_SOR,WEEKEND,HOL)))</f>
        <v/>
      </c>
      <c r="W167" s="14">
        <f>IF(E167="","",IF(T167="",DATADATE,T167)-E167)</f>
        <v/>
      </c>
      <c r="X167" s="14">
        <f>IF(OR(V167="",T167&lt;&gt;""),"",IF(DATADATE&gt;V167,"OVERDUE",""))</f>
        <v/>
      </c>
      <c r="Y167" s="14">
        <f>IF(A167="","",IF(T167&lt;&gt;"","Closed","Open"))</f>
        <v/>
      </c>
      <c r="Z167" s="15" t="n"/>
      <c r="AA167" s="15" t="n"/>
    </row>
    <row r="168">
      <c r="A168" s="14">
        <f>IF(D168="","",PROJ&amp;"-"&amp;B168&amp;"-"&amp;C168&amp;"-"&amp;TEXT(D168,"0000"))</f>
        <v/>
      </c>
      <c r="B168" s="15" t="n"/>
      <c r="C168" s="15" t="n"/>
      <c r="D168" s="15" t="n"/>
      <c r="E168" s="16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6" t="n"/>
      <c r="Q168" s="15" t="n"/>
      <c r="R168" s="16" t="n"/>
      <c r="S168" s="15" t="n"/>
      <c r="T168" s="16" t="n"/>
      <c r="U168" s="15" t="n"/>
      <c r="V168" s="17">
        <f>IF(E168="","",IF(B168="NCR",E168+TA_NCR,_xlfn.WORKDAY.INTL(E168,TA_SOR,WEEKEND,HOL)))</f>
        <v/>
      </c>
      <c r="W168" s="14">
        <f>IF(E168="","",IF(T168="",DATADATE,T168)-E168)</f>
        <v/>
      </c>
      <c r="X168" s="14">
        <f>IF(OR(V168="",T168&lt;&gt;""),"",IF(DATADATE&gt;V168,"OVERDUE",""))</f>
        <v/>
      </c>
      <c r="Y168" s="14">
        <f>IF(A168="","",IF(T168&lt;&gt;"","Closed","Open"))</f>
        <v/>
      </c>
      <c r="Z168" s="15" t="n"/>
      <c r="AA168" s="15" t="n"/>
    </row>
    <row r="169">
      <c r="A169" s="14">
        <f>IF(D169="","",PROJ&amp;"-"&amp;B169&amp;"-"&amp;C169&amp;"-"&amp;TEXT(D169,"0000"))</f>
        <v/>
      </c>
      <c r="B169" s="15" t="n"/>
      <c r="C169" s="15" t="n"/>
      <c r="D169" s="15" t="n"/>
      <c r="E169" s="16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6" t="n"/>
      <c r="Q169" s="15" t="n"/>
      <c r="R169" s="16" t="n"/>
      <c r="S169" s="15" t="n"/>
      <c r="T169" s="16" t="n"/>
      <c r="U169" s="15" t="n"/>
      <c r="V169" s="17">
        <f>IF(E169="","",IF(B169="NCR",E169+TA_NCR,_xlfn.WORKDAY.INTL(E169,TA_SOR,WEEKEND,HOL)))</f>
        <v/>
      </c>
      <c r="W169" s="14">
        <f>IF(E169="","",IF(T169="",DATADATE,T169)-E169)</f>
        <v/>
      </c>
      <c r="X169" s="14">
        <f>IF(OR(V169="",T169&lt;&gt;""),"",IF(DATADATE&gt;V169,"OVERDUE",""))</f>
        <v/>
      </c>
      <c r="Y169" s="14">
        <f>IF(A169="","",IF(T169&lt;&gt;"","Closed","Open"))</f>
        <v/>
      </c>
      <c r="Z169" s="15" t="n"/>
      <c r="AA169" s="15" t="n"/>
    </row>
    <row r="170">
      <c r="A170" s="14">
        <f>IF(D170="","",PROJ&amp;"-"&amp;B170&amp;"-"&amp;C170&amp;"-"&amp;TEXT(D170,"0000"))</f>
        <v/>
      </c>
      <c r="B170" s="15" t="n"/>
      <c r="C170" s="15" t="n"/>
      <c r="D170" s="15" t="n"/>
      <c r="E170" s="16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6" t="n"/>
      <c r="Q170" s="15" t="n"/>
      <c r="R170" s="16" t="n"/>
      <c r="S170" s="15" t="n"/>
      <c r="T170" s="16" t="n"/>
      <c r="U170" s="15" t="n"/>
      <c r="V170" s="17">
        <f>IF(E170="","",IF(B170="NCR",E170+TA_NCR,_xlfn.WORKDAY.INTL(E170,TA_SOR,WEEKEND,HOL)))</f>
        <v/>
      </c>
      <c r="W170" s="14">
        <f>IF(E170="","",IF(T170="",DATADATE,T170)-E170)</f>
        <v/>
      </c>
      <c r="X170" s="14">
        <f>IF(OR(V170="",T170&lt;&gt;""),"",IF(DATADATE&gt;V170,"OVERDUE",""))</f>
        <v/>
      </c>
      <c r="Y170" s="14">
        <f>IF(A170="","",IF(T170&lt;&gt;"","Closed","Open"))</f>
        <v/>
      </c>
      <c r="Z170" s="15" t="n"/>
      <c r="AA170" s="15" t="n"/>
    </row>
    <row r="171">
      <c r="A171" s="14">
        <f>IF(D171="","",PROJ&amp;"-"&amp;B171&amp;"-"&amp;C171&amp;"-"&amp;TEXT(D171,"0000"))</f>
        <v/>
      </c>
      <c r="B171" s="15" t="n"/>
      <c r="C171" s="15" t="n"/>
      <c r="D171" s="15" t="n"/>
      <c r="E171" s="16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6" t="n"/>
      <c r="Q171" s="15" t="n"/>
      <c r="R171" s="16" t="n"/>
      <c r="S171" s="15" t="n"/>
      <c r="T171" s="16" t="n"/>
      <c r="U171" s="15" t="n"/>
      <c r="V171" s="17">
        <f>IF(E171="","",IF(B171="NCR",E171+TA_NCR,_xlfn.WORKDAY.INTL(E171,TA_SOR,WEEKEND,HOL)))</f>
        <v/>
      </c>
      <c r="W171" s="14">
        <f>IF(E171="","",IF(T171="",DATADATE,T171)-E171)</f>
        <v/>
      </c>
      <c r="X171" s="14">
        <f>IF(OR(V171="",T171&lt;&gt;""),"",IF(DATADATE&gt;V171,"OVERDUE",""))</f>
        <v/>
      </c>
      <c r="Y171" s="14">
        <f>IF(A171="","",IF(T171&lt;&gt;"","Closed","Open"))</f>
        <v/>
      </c>
      <c r="Z171" s="15" t="n"/>
      <c r="AA171" s="15" t="n"/>
    </row>
    <row r="172">
      <c r="A172" s="14">
        <f>IF(D172="","",PROJ&amp;"-"&amp;B172&amp;"-"&amp;C172&amp;"-"&amp;TEXT(D172,"0000"))</f>
        <v/>
      </c>
      <c r="B172" s="15" t="n"/>
      <c r="C172" s="15" t="n"/>
      <c r="D172" s="15" t="n"/>
      <c r="E172" s="16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6" t="n"/>
      <c r="Q172" s="15" t="n"/>
      <c r="R172" s="16" t="n"/>
      <c r="S172" s="15" t="n"/>
      <c r="T172" s="16" t="n"/>
      <c r="U172" s="15" t="n"/>
      <c r="V172" s="17">
        <f>IF(E172="","",IF(B172="NCR",E172+TA_NCR,_xlfn.WORKDAY.INTL(E172,TA_SOR,WEEKEND,HOL)))</f>
        <v/>
      </c>
      <c r="W172" s="14">
        <f>IF(E172="","",IF(T172="",DATADATE,T172)-E172)</f>
        <v/>
      </c>
      <c r="X172" s="14">
        <f>IF(OR(V172="",T172&lt;&gt;""),"",IF(DATADATE&gt;V172,"OVERDUE",""))</f>
        <v/>
      </c>
      <c r="Y172" s="14">
        <f>IF(A172="","",IF(T172&lt;&gt;"","Closed","Open"))</f>
        <v/>
      </c>
      <c r="Z172" s="15" t="n"/>
      <c r="AA172" s="15" t="n"/>
    </row>
    <row r="173">
      <c r="A173" s="14">
        <f>IF(D173="","",PROJ&amp;"-"&amp;B173&amp;"-"&amp;C173&amp;"-"&amp;TEXT(D173,"0000"))</f>
        <v/>
      </c>
      <c r="B173" s="15" t="n"/>
      <c r="C173" s="15" t="n"/>
      <c r="D173" s="15" t="n"/>
      <c r="E173" s="16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6" t="n"/>
      <c r="Q173" s="15" t="n"/>
      <c r="R173" s="16" t="n"/>
      <c r="S173" s="15" t="n"/>
      <c r="T173" s="16" t="n"/>
      <c r="U173" s="15" t="n"/>
      <c r="V173" s="17">
        <f>IF(E173="","",IF(B173="NCR",E173+TA_NCR,_xlfn.WORKDAY.INTL(E173,TA_SOR,WEEKEND,HOL)))</f>
        <v/>
      </c>
      <c r="W173" s="14">
        <f>IF(E173="","",IF(T173="",DATADATE,T173)-E173)</f>
        <v/>
      </c>
      <c r="X173" s="14">
        <f>IF(OR(V173="",T173&lt;&gt;""),"",IF(DATADATE&gt;V173,"OVERDUE",""))</f>
        <v/>
      </c>
      <c r="Y173" s="14">
        <f>IF(A173="","",IF(T173&lt;&gt;"","Closed","Open"))</f>
        <v/>
      </c>
      <c r="Z173" s="15" t="n"/>
      <c r="AA173" s="15" t="n"/>
    </row>
    <row r="174">
      <c r="A174" s="14">
        <f>IF(D174="","",PROJ&amp;"-"&amp;B174&amp;"-"&amp;C174&amp;"-"&amp;TEXT(D174,"0000"))</f>
        <v/>
      </c>
      <c r="B174" s="15" t="n"/>
      <c r="C174" s="15" t="n"/>
      <c r="D174" s="15" t="n"/>
      <c r="E174" s="16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6" t="n"/>
      <c r="Q174" s="15" t="n"/>
      <c r="R174" s="16" t="n"/>
      <c r="S174" s="15" t="n"/>
      <c r="T174" s="16" t="n"/>
      <c r="U174" s="15" t="n"/>
      <c r="V174" s="17">
        <f>IF(E174="","",IF(B174="NCR",E174+TA_NCR,_xlfn.WORKDAY.INTL(E174,TA_SOR,WEEKEND,HOL)))</f>
        <v/>
      </c>
      <c r="W174" s="14">
        <f>IF(E174="","",IF(T174="",DATADATE,T174)-E174)</f>
        <v/>
      </c>
      <c r="X174" s="14">
        <f>IF(OR(V174="",T174&lt;&gt;""),"",IF(DATADATE&gt;V174,"OVERDUE",""))</f>
        <v/>
      </c>
      <c r="Y174" s="14">
        <f>IF(A174="","",IF(T174&lt;&gt;"","Closed","Open"))</f>
        <v/>
      </c>
      <c r="Z174" s="15" t="n"/>
      <c r="AA174" s="15" t="n"/>
    </row>
    <row r="175">
      <c r="A175" s="14">
        <f>IF(D175="","",PROJ&amp;"-"&amp;B175&amp;"-"&amp;C175&amp;"-"&amp;TEXT(D175,"0000"))</f>
        <v/>
      </c>
      <c r="B175" s="15" t="n"/>
      <c r="C175" s="15" t="n"/>
      <c r="D175" s="15" t="n"/>
      <c r="E175" s="16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6" t="n"/>
      <c r="Q175" s="15" t="n"/>
      <c r="R175" s="16" t="n"/>
      <c r="S175" s="15" t="n"/>
      <c r="T175" s="16" t="n"/>
      <c r="U175" s="15" t="n"/>
      <c r="V175" s="17">
        <f>IF(E175="","",IF(B175="NCR",E175+TA_NCR,_xlfn.WORKDAY.INTL(E175,TA_SOR,WEEKEND,HOL)))</f>
        <v/>
      </c>
      <c r="W175" s="14">
        <f>IF(E175="","",IF(T175="",DATADATE,T175)-E175)</f>
        <v/>
      </c>
      <c r="X175" s="14">
        <f>IF(OR(V175="",T175&lt;&gt;""),"",IF(DATADATE&gt;V175,"OVERDUE",""))</f>
        <v/>
      </c>
      <c r="Y175" s="14">
        <f>IF(A175="","",IF(T175&lt;&gt;"","Closed","Open"))</f>
        <v/>
      </c>
      <c r="Z175" s="15" t="n"/>
      <c r="AA175" s="15" t="n"/>
    </row>
    <row r="176">
      <c r="A176" s="14">
        <f>IF(D176="","",PROJ&amp;"-"&amp;B176&amp;"-"&amp;C176&amp;"-"&amp;TEXT(D176,"0000"))</f>
        <v/>
      </c>
      <c r="B176" s="15" t="n"/>
      <c r="C176" s="15" t="n"/>
      <c r="D176" s="15" t="n"/>
      <c r="E176" s="16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6" t="n"/>
      <c r="Q176" s="15" t="n"/>
      <c r="R176" s="16" t="n"/>
      <c r="S176" s="15" t="n"/>
      <c r="T176" s="16" t="n"/>
      <c r="U176" s="15" t="n"/>
      <c r="V176" s="17">
        <f>IF(E176="","",IF(B176="NCR",E176+TA_NCR,_xlfn.WORKDAY.INTL(E176,TA_SOR,WEEKEND,HOL)))</f>
        <v/>
      </c>
      <c r="W176" s="14">
        <f>IF(E176="","",IF(T176="",DATADATE,T176)-E176)</f>
        <v/>
      </c>
      <c r="X176" s="14">
        <f>IF(OR(V176="",T176&lt;&gt;""),"",IF(DATADATE&gt;V176,"OVERDUE",""))</f>
        <v/>
      </c>
      <c r="Y176" s="14">
        <f>IF(A176="","",IF(T176&lt;&gt;"","Closed","Open"))</f>
        <v/>
      </c>
      <c r="Z176" s="15" t="n"/>
      <c r="AA176" s="15" t="n"/>
    </row>
    <row r="177">
      <c r="A177" s="14">
        <f>IF(D177="","",PROJ&amp;"-"&amp;B177&amp;"-"&amp;C177&amp;"-"&amp;TEXT(D177,"0000"))</f>
        <v/>
      </c>
      <c r="B177" s="15" t="n"/>
      <c r="C177" s="15" t="n"/>
      <c r="D177" s="15" t="n"/>
      <c r="E177" s="16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6" t="n"/>
      <c r="Q177" s="15" t="n"/>
      <c r="R177" s="16" t="n"/>
      <c r="S177" s="15" t="n"/>
      <c r="T177" s="16" t="n"/>
      <c r="U177" s="15" t="n"/>
      <c r="V177" s="17">
        <f>IF(E177="","",IF(B177="NCR",E177+TA_NCR,_xlfn.WORKDAY.INTL(E177,TA_SOR,WEEKEND,HOL)))</f>
        <v/>
      </c>
      <c r="W177" s="14">
        <f>IF(E177="","",IF(T177="",DATADATE,T177)-E177)</f>
        <v/>
      </c>
      <c r="X177" s="14">
        <f>IF(OR(V177="",T177&lt;&gt;""),"",IF(DATADATE&gt;V177,"OVERDUE",""))</f>
        <v/>
      </c>
      <c r="Y177" s="14">
        <f>IF(A177="","",IF(T177&lt;&gt;"","Closed","Open"))</f>
        <v/>
      </c>
      <c r="Z177" s="15" t="n"/>
      <c r="AA177" s="15" t="n"/>
    </row>
    <row r="178">
      <c r="A178" s="14">
        <f>IF(D178="","",PROJ&amp;"-"&amp;B178&amp;"-"&amp;C178&amp;"-"&amp;TEXT(D178,"0000"))</f>
        <v/>
      </c>
      <c r="B178" s="15" t="n"/>
      <c r="C178" s="15" t="n"/>
      <c r="D178" s="15" t="n"/>
      <c r="E178" s="16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6" t="n"/>
      <c r="Q178" s="15" t="n"/>
      <c r="R178" s="16" t="n"/>
      <c r="S178" s="15" t="n"/>
      <c r="T178" s="16" t="n"/>
      <c r="U178" s="15" t="n"/>
      <c r="V178" s="17">
        <f>IF(E178="","",IF(B178="NCR",E178+TA_NCR,_xlfn.WORKDAY.INTL(E178,TA_SOR,WEEKEND,HOL)))</f>
        <v/>
      </c>
      <c r="W178" s="14">
        <f>IF(E178="","",IF(T178="",DATADATE,T178)-E178)</f>
        <v/>
      </c>
      <c r="X178" s="14">
        <f>IF(OR(V178="",T178&lt;&gt;""),"",IF(DATADATE&gt;V178,"OVERDUE",""))</f>
        <v/>
      </c>
      <c r="Y178" s="14">
        <f>IF(A178="","",IF(T178&lt;&gt;"","Closed","Open"))</f>
        <v/>
      </c>
      <c r="Z178" s="15" t="n"/>
      <c r="AA178" s="15" t="n"/>
    </row>
    <row r="179">
      <c r="A179" s="14">
        <f>IF(D179="","",PROJ&amp;"-"&amp;B179&amp;"-"&amp;C179&amp;"-"&amp;TEXT(D179,"0000"))</f>
        <v/>
      </c>
      <c r="B179" s="15" t="n"/>
      <c r="C179" s="15" t="n"/>
      <c r="D179" s="15" t="n"/>
      <c r="E179" s="16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6" t="n"/>
      <c r="Q179" s="15" t="n"/>
      <c r="R179" s="16" t="n"/>
      <c r="S179" s="15" t="n"/>
      <c r="T179" s="16" t="n"/>
      <c r="U179" s="15" t="n"/>
      <c r="V179" s="17">
        <f>IF(E179="","",IF(B179="NCR",E179+TA_NCR,_xlfn.WORKDAY.INTL(E179,TA_SOR,WEEKEND,HOL)))</f>
        <v/>
      </c>
      <c r="W179" s="14">
        <f>IF(E179="","",IF(T179="",DATADATE,T179)-E179)</f>
        <v/>
      </c>
      <c r="X179" s="14">
        <f>IF(OR(V179="",T179&lt;&gt;""),"",IF(DATADATE&gt;V179,"OVERDUE",""))</f>
        <v/>
      </c>
      <c r="Y179" s="14">
        <f>IF(A179="","",IF(T179&lt;&gt;"","Closed","Open"))</f>
        <v/>
      </c>
      <c r="Z179" s="15" t="n"/>
      <c r="AA179" s="15" t="n"/>
    </row>
    <row r="180">
      <c r="A180" s="14">
        <f>IF(D180="","",PROJ&amp;"-"&amp;B180&amp;"-"&amp;C180&amp;"-"&amp;TEXT(D180,"0000"))</f>
        <v/>
      </c>
      <c r="B180" s="15" t="n"/>
      <c r="C180" s="15" t="n"/>
      <c r="D180" s="15" t="n"/>
      <c r="E180" s="16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6" t="n"/>
      <c r="Q180" s="15" t="n"/>
      <c r="R180" s="16" t="n"/>
      <c r="S180" s="15" t="n"/>
      <c r="T180" s="16" t="n"/>
      <c r="U180" s="15" t="n"/>
      <c r="V180" s="17">
        <f>IF(E180="","",IF(B180="NCR",E180+TA_NCR,_xlfn.WORKDAY.INTL(E180,TA_SOR,WEEKEND,HOL)))</f>
        <v/>
      </c>
      <c r="W180" s="14">
        <f>IF(E180="","",IF(T180="",DATADATE,T180)-E180)</f>
        <v/>
      </c>
      <c r="X180" s="14">
        <f>IF(OR(V180="",T180&lt;&gt;""),"",IF(DATADATE&gt;V180,"OVERDUE",""))</f>
        <v/>
      </c>
      <c r="Y180" s="14">
        <f>IF(A180="","",IF(T180&lt;&gt;"","Closed","Open"))</f>
        <v/>
      </c>
      <c r="Z180" s="15" t="n"/>
      <c r="AA180" s="15" t="n"/>
    </row>
    <row r="181">
      <c r="A181" s="14">
        <f>IF(D181="","",PROJ&amp;"-"&amp;B181&amp;"-"&amp;C181&amp;"-"&amp;TEXT(D181,"0000"))</f>
        <v/>
      </c>
      <c r="B181" s="15" t="n"/>
      <c r="C181" s="15" t="n"/>
      <c r="D181" s="15" t="n"/>
      <c r="E181" s="16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6" t="n"/>
      <c r="Q181" s="15" t="n"/>
      <c r="R181" s="16" t="n"/>
      <c r="S181" s="15" t="n"/>
      <c r="T181" s="16" t="n"/>
      <c r="U181" s="15" t="n"/>
      <c r="V181" s="17">
        <f>IF(E181="","",IF(B181="NCR",E181+TA_NCR,_xlfn.WORKDAY.INTL(E181,TA_SOR,WEEKEND,HOL)))</f>
        <v/>
      </c>
      <c r="W181" s="14">
        <f>IF(E181="","",IF(T181="",DATADATE,T181)-E181)</f>
        <v/>
      </c>
      <c r="X181" s="14">
        <f>IF(OR(V181="",T181&lt;&gt;""),"",IF(DATADATE&gt;V181,"OVERDUE",""))</f>
        <v/>
      </c>
      <c r="Y181" s="14">
        <f>IF(A181="","",IF(T181&lt;&gt;"","Closed","Open"))</f>
        <v/>
      </c>
      <c r="Z181" s="15" t="n"/>
      <c r="AA181" s="15" t="n"/>
    </row>
    <row r="182">
      <c r="A182" s="14">
        <f>IF(D182="","",PROJ&amp;"-"&amp;B182&amp;"-"&amp;C182&amp;"-"&amp;TEXT(D182,"0000"))</f>
        <v/>
      </c>
      <c r="B182" s="15" t="n"/>
      <c r="C182" s="15" t="n"/>
      <c r="D182" s="15" t="n"/>
      <c r="E182" s="16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6" t="n"/>
      <c r="Q182" s="15" t="n"/>
      <c r="R182" s="16" t="n"/>
      <c r="S182" s="15" t="n"/>
      <c r="T182" s="16" t="n"/>
      <c r="U182" s="15" t="n"/>
      <c r="V182" s="17">
        <f>IF(E182="","",IF(B182="NCR",E182+TA_NCR,_xlfn.WORKDAY.INTL(E182,TA_SOR,WEEKEND,HOL)))</f>
        <v/>
      </c>
      <c r="W182" s="14">
        <f>IF(E182="","",IF(T182="",DATADATE,T182)-E182)</f>
        <v/>
      </c>
      <c r="X182" s="14">
        <f>IF(OR(V182="",T182&lt;&gt;""),"",IF(DATADATE&gt;V182,"OVERDUE",""))</f>
        <v/>
      </c>
      <c r="Y182" s="14">
        <f>IF(A182="","",IF(T182&lt;&gt;"","Closed","Open"))</f>
        <v/>
      </c>
      <c r="Z182" s="15" t="n"/>
      <c r="AA182" s="15" t="n"/>
    </row>
    <row r="183">
      <c r="A183" s="14">
        <f>IF(D183="","",PROJ&amp;"-"&amp;B183&amp;"-"&amp;C183&amp;"-"&amp;TEXT(D183,"0000"))</f>
        <v/>
      </c>
      <c r="B183" s="15" t="n"/>
      <c r="C183" s="15" t="n"/>
      <c r="D183" s="15" t="n"/>
      <c r="E183" s="16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6" t="n"/>
      <c r="Q183" s="15" t="n"/>
      <c r="R183" s="16" t="n"/>
      <c r="S183" s="15" t="n"/>
      <c r="T183" s="16" t="n"/>
      <c r="U183" s="15" t="n"/>
      <c r="V183" s="17">
        <f>IF(E183="","",IF(B183="NCR",E183+TA_NCR,_xlfn.WORKDAY.INTL(E183,TA_SOR,WEEKEND,HOL)))</f>
        <v/>
      </c>
      <c r="W183" s="14">
        <f>IF(E183="","",IF(T183="",DATADATE,T183)-E183)</f>
        <v/>
      </c>
      <c r="X183" s="14">
        <f>IF(OR(V183="",T183&lt;&gt;""),"",IF(DATADATE&gt;V183,"OVERDUE",""))</f>
        <v/>
      </c>
      <c r="Y183" s="14">
        <f>IF(A183="","",IF(T183&lt;&gt;"","Closed","Open"))</f>
        <v/>
      </c>
      <c r="Z183" s="15" t="n"/>
      <c r="AA183" s="15" t="n"/>
    </row>
    <row r="184">
      <c r="A184" s="14">
        <f>IF(D184="","",PROJ&amp;"-"&amp;B184&amp;"-"&amp;C184&amp;"-"&amp;TEXT(D184,"0000"))</f>
        <v/>
      </c>
      <c r="B184" s="15" t="n"/>
      <c r="C184" s="15" t="n"/>
      <c r="D184" s="15" t="n"/>
      <c r="E184" s="16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6" t="n"/>
      <c r="Q184" s="15" t="n"/>
      <c r="R184" s="16" t="n"/>
      <c r="S184" s="15" t="n"/>
      <c r="T184" s="16" t="n"/>
      <c r="U184" s="15" t="n"/>
      <c r="V184" s="17">
        <f>IF(E184="","",IF(B184="NCR",E184+TA_NCR,_xlfn.WORKDAY.INTL(E184,TA_SOR,WEEKEND,HOL)))</f>
        <v/>
      </c>
      <c r="W184" s="14">
        <f>IF(E184="","",IF(T184="",DATADATE,T184)-E184)</f>
        <v/>
      </c>
      <c r="X184" s="14">
        <f>IF(OR(V184="",T184&lt;&gt;""),"",IF(DATADATE&gt;V184,"OVERDUE",""))</f>
        <v/>
      </c>
      <c r="Y184" s="14">
        <f>IF(A184="","",IF(T184&lt;&gt;"","Closed","Open"))</f>
        <v/>
      </c>
      <c r="Z184" s="15" t="n"/>
      <c r="AA184" s="15" t="n"/>
    </row>
    <row r="185">
      <c r="A185" s="14">
        <f>IF(D185="","",PROJ&amp;"-"&amp;B185&amp;"-"&amp;C185&amp;"-"&amp;TEXT(D185,"0000"))</f>
        <v/>
      </c>
      <c r="B185" s="15" t="n"/>
      <c r="C185" s="15" t="n"/>
      <c r="D185" s="15" t="n"/>
      <c r="E185" s="16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6" t="n"/>
      <c r="Q185" s="15" t="n"/>
      <c r="R185" s="16" t="n"/>
      <c r="S185" s="15" t="n"/>
      <c r="T185" s="16" t="n"/>
      <c r="U185" s="15" t="n"/>
      <c r="V185" s="17">
        <f>IF(E185="","",IF(B185="NCR",E185+TA_NCR,_xlfn.WORKDAY.INTL(E185,TA_SOR,WEEKEND,HOL)))</f>
        <v/>
      </c>
      <c r="W185" s="14">
        <f>IF(E185="","",IF(T185="",DATADATE,T185)-E185)</f>
        <v/>
      </c>
      <c r="X185" s="14">
        <f>IF(OR(V185="",T185&lt;&gt;""),"",IF(DATADATE&gt;V185,"OVERDUE",""))</f>
        <v/>
      </c>
      <c r="Y185" s="14">
        <f>IF(A185="","",IF(T185&lt;&gt;"","Closed","Open"))</f>
        <v/>
      </c>
      <c r="Z185" s="15" t="n"/>
      <c r="AA185" s="15" t="n"/>
    </row>
    <row r="186">
      <c r="A186" s="14">
        <f>IF(D186="","",PROJ&amp;"-"&amp;B186&amp;"-"&amp;C186&amp;"-"&amp;TEXT(D186,"0000"))</f>
        <v/>
      </c>
      <c r="B186" s="15" t="n"/>
      <c r="C186" s="15" t="n"/>
      <c r="D186" s="15" t="n"/>
      <c r="E186" s="16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6" t="n"/>
      <c r="Q186" s="15" t="n"/>
      <c r="R186" s="16" t="n"/>
      <c r="S186" s="15" t="n"/>
      <c r="T186" s="16" t="n"/>
      <c r="U186" s="15" t="n"/>
      <c r="V186" s="17">
        <f>IF(E186="","",IF(B186="NCR",E186+TA_NCR,_xlfn.WORKDAY.INTL(E186,TA_SOR,WEEKEND,HOL)))</f>
        <v/>
      </c>
      <c r="W186" s="14">
        <f>IF(E186="","",IF(T186="",DATADATE,T186)-E186)</f>
        <v/>
      </c>
      <c r="X186" s="14">
        <f>IF(OR(V186="",T186&lt;&gt;""),"",IF(DATADATE&gt;V186,"OVERDUE",""))</f>
        <v/>
      </c>
      <c r="Y186" s="14">
        <f>IF(A186="","",IF(T186&lt;&gt;"","Closed","Open"))</f>
        <v/>
      </c>
      <c r="Z186" s="15" t="n"/>
      <c r="AA186" s="15" t="n"/>
    </row>
    <row r="187">
      <c r="A187" s="14">
        <f>IF(D187="","",PROJ&amp;"-"&amp;B187&amp;"-"&amp;C187&amp;"-"&amp;TEXT(D187,"0000"))</f>
        <v/>
      </c>
      <c r="B187" s="15" t="n"/>
      <c r="C187" s="15" t="n"/>
      <c r="D187" s="15" t="n"/>
      <c r="E187" s="16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6" t="n"/>
      <c r="Q187" s="15" t="n"/>
      <c r="R187" s="16" t="n"/>
      <c r="S187" s="15" t="n"/>
      <c r="T187" s="16" t="n"/>
      <c r="U187" s="15" t="n"/>
      <c r="V187" s="17">
        <f>IF(E187="","",IF(B187="NCR",E187+TA_NCR,_xlfn.WORKDAY.INTL(E187,TA_SOR,WEEKEND,HOL)))</f>
        <v/>
      </c>
      <c r="W187" s="14">
        <f>IF(E187="","",IF(T187="",DATADATE,T187)-E187)</f>
        <v/>
      </c>
      <c r="X187" s="14">
        <f>IF(OR(V187="",T187&lt;&gt;""),"",IF(DATADATE&gt;V187,"OVERDUE",""))</f>
        <v/>
      </c>
      <c r="Y187" s="14">
        <f>IF(A187="","",IF(T187&lt;&gt;"","Closed","Open"))</f>
        <v/>
      </c>
      <c r="Z187" s="15" t="n"/>
      <c r="AA187" s="15" t="n"/>
    </row>
    <row r="188">
      <c r="A188" s="14">
        <f>IF(D188="","",PROJ&amp;"-"&amp;B188&amp;"-"&amp;C188&amp;"-"&amp;TEXT(D188,"0000"))</f>
        <v/>
      </c>
      <c r="B188" s="15" t="n"/>
      <c r="C188" s="15" t="n"/>
      <c r="D188" s="15" t="n"/>
      <c r="E188" s="16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6" t="n"/>
      <c r="Q188" s="15" t="n"/>
      <c r="R188" s="16" t="n"/>
      <c r="S188" s="15" t="n"/>
      <c r="T188" s="16" t="n"/>
      <c r="U188" s="15" t="n"/>
      <c r="V188" s="17">
        <f>IF(E188="","",IF(B188="NCR",E188+TA_NCR,_xlfn.WORKDAY.INTL(E188,TA_SOR,WEEKEND,HOL)))</f>
        <v/>
      </c>
      <c r="W188" s="14">
        <f>IF(E188="","",IF(T188="",DATADATE,T188)-E188)</f>
        <v/>
      </c>
      <c r="X188" s="14">
        <f>IF(OR(V188="",T188&lt;&gt;""),"",IF(DATADATE&gt;V188,"OVERDUE",""))</f>
        <v/>
      </c>
      <c r="Y188" s="14">
        <f>IF(A188="","",IF(T188&lt;&gt;"","Closed","Open"))</f>
        <v/>
      </c>
      <c r="Z188" s="15" t="n"/>
      <c r="AA188" s="15" t="n"/>
    </row>
    <row r="189">
      <c r="A189" s="14">
        <f>IF(D189="","",PROJ&amp;"-"&amp;B189&amp;"-"&amp;C189&amp;"-"&amp;TEXT(D189,"0000"))</f>
        <v/>
      </c>
      <c r="B189" s="15" t="n"/>
      <c r="C189" s="15" t="n"/>
      <c r="D189" s="15" t="n"/>
      <c r="E189" s="16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6" t="n"/>
      <c r="Q189" s="15" t="n"/>
      <c r="R189" s="16" t="n"/>
      <c r="S189" s="15" t="n"/>
      <c r="T189" s="16" t="n"/>
      <c r="U189" s="15" t="n"/>
      <c r="V189" s="17">
        <f>IF(E189="","",IF(B189="NCR",E189+TA_NCR,_xlfn.WORKDAY.INTL(E189,TA_SOR,WEEKEND,HOL)))</f>
        <v/>
      </c>
      <c r="W189" s="14">
        <f>IF(E189="","",IF(T189="",DATADATE,T189)-E189)</f>
        <v/>
      </c>
      <c r="X189" s="14">
        <f>IF(OR(V189="",T189&lt;&gt;""),"",IF(DATADATE&gt;V189,"OVERDUE",""))</f>
        <v/>
      </c>
      <c r="Y189" s="14">
        <f>IF(A189="","",IF(T189&lt;&gt;"","Closed","Open"))</f>
        <v/>
      </c>
      <c r="Z189" s="15" t="n"/>
      <c r="AA189" s="15" t="n"/>
    </row>
    <row r="190">
      <c r="A190" s="14">
        <f>IF(D190="","",PROJ&amp;"-"&amp;B190&amp;"-"&amp;C190&amp;"-"&amp;TEXT(D190,"0000"))</f>
        <v/>
      </c>
      <c r="B190" s="15" t="n"/>
      <c r="C190" s="15" t="n"/>
      <c r="D190" s="15" t="n"/>
      <c r="E190" s="16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6" t="n"/>
      <c r="Q190" s="15" t="n"/>
      <c r="R190" s="16" t="n"/>
      <c r="S190" s="15" t="n"/>
      <c r="T190" s="16" t="n"/>
      <c r="U190" s="15" t="n"/>
      <c r="V190" s="17">
        <f>IF(E190="","",IF(B190="NCR",E190+TA_NCR,_xlfn.WORKDAY.INTL(E190,TA_SOR,WEEKEND,HOL)))</f>
        <v/>
      </c>
      <c r="W190" s="14">
        <f>IF(E190="","",IF(T190="",DATADATE,T190)-E190)</f>
        <v/>
      </c>
      <c r="X190" s="14">
        <f>IF(OR(V190="",T190&lt;&gt;""),"",IF(DATADATE&gt;V190,"OVERDUE",""))</f>
        <v/>
      </c>
      <c r="Y190" s="14">
        <f>IF(A190="","",IF(T190&lt;&gt;"","Closed","Open"))</f>
        <v/>
      </c>
      <c r="Z190" s="15" t="n"/>
      <c r="AA190" s="15" t="n"/>
    </row>
    <row r="191">
      <c r="A191" s="14">
        <f>IF(D191="","",PROJ&amp;"-"&amp;B191&amp;"-"&amp;C191&amp;"-"&amp;TEXT(D191,"0000"))</f>
        <v/>
      </c>
      <c r="B191" s="15" t="n"/>
      <c r="C191" s="15" t="n"/>
      <c r="D191" s="15" t="n"/>
      <c r="E191" s="16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6" t="n"/>
      <c r="Q191" s="15" t="n"/>
      <c r="R191" s="16" t="n"/>
      <c r="S191" s="15" t="n"/>
      <c r="T191" s="16" t="n"/>
      <c r="U191" s="15" t="n"/>
      <c r="V191" s="17">
        <f>IF(E191="","",IF(B191="NCR",E191+TA_NCR,_xlfn.WORKDAY.INTL(E191,TA_SOR,WEEKEND,HOL)))</f>
        <v/>
      </c>
      <c r="W191" s="14">
        <f>IF(E191="","",IF(T191="",DATADATE,T191)-E191)</f>
        <v/>
      </c>
      <c r="X191" s="14">
        <f>IF(OR(V191="",T191&lt;&gt;""),"",IF(DATADATE&gt;V191,"OVERDUE",""))</f>
        <v/>
      </c>
      <c r="Y191" s="14">
        <f>IF(A191="","",IF(T191&lt;&gt;"","Closed","Open"))</f>
        <v/>
      </c>
      <c r="Z191" s="15" t="n"/>
      <c r="AA191" s="15" t="n"/>
    </row>
    <row r="192">
      <c r="A192" s="14">
        <f>IF(D192="","",PROJ&amp;"-"&amp;B192&amp;"-"&amp;C192&amp;"-"&amp;TEXT(D192,"0000"))</f>
        <v/>
      </c>
      <c r="B192" s="15" t="n"/>
      <c r="C192" s="15" t="n"/>
      <c r="D192" s="15" t="n"/>
      <c r="E192" s="16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6" t="n"/>
      <c r="Q192" s="15" t="n"/>
      <c r="R192" s="16" t="n"/>
      <c r="S192" s="15" t="n"/>
      <c r="T192" s="16" t="n"/>
      <c r="U192" s="15" t="n"/>
      <c r="V192" s="17">
        <f>IF(E192="","",IF(B192="NCR",E192+TA_NCR,_xlfn.WORKDAY.INTL(E192,TA_SOR,WEEKEND,HOL)))</f>
        <v/>
      </c>
      <c r="W192" s="14">
        <f>IF(E192="","",IF(T192="",DATADATE,T192)-E192)</f>
        <v/>
      </c>
      <c r="X192" s="14">
        <f>IF(OR(V192="",T192&lt;&gt;""),"",IF(DATADATE&gt;V192,"OVERDUE",""))</f>
        <v/>
      </c>
      <c r="Y192" s="14">
        <f>IF(A192="","",IF(T192&lt;&gt;"","Closed","Open"))</f>
        <v/>
      </c>
      <c r="Z192" s="15" t="n"/>
      <c r="AA192" s="15" t="n"/>
    </row>
    <row r="193">
      <c r="A193" s="14">
        <f>IF(D193="","",PROJ&amp;"-"&amp;B193&amp;"-"&amp;C193&amp;"-"&amp;TEXT(D193,"0000"))</f>
        <v/>
      </c>
      <c r="B193" s="15" t="n"/>
      <c r="C193" s="15" t="n"/>
      <c r="D193" s="15" t="n"/>
      <c r="E193" s="16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6" t="n"/>
      <c r="Q193" s="15" t="n"/>
      <c r="R193" s="16" t="n"/>
      <c r="S193" s="15" t="n"/>
      <c r="T193" s="16" t="n"/>
      <c r="U193" s="15" t="n"/>
      <c r="V193" s="17">
        <f>IF(E193="","",IF(B193="NCR",E193+TA_NCR,_xlfn.WORKDAY.INTL(E193,TA_SOR,WEEKEND,HOL)))</f>
        <v/>
      </c>
      <c r="W193" s="14">
        <f>IF(E193="","",IF(T193="",DATADATE,T193)-E193)</f>
        <v/>
      </c>
      <c r="X193" s="14">
        <f>IF(OR(V193="",T193&lt;&gt;""),"",IF(DATADATE&gt;V193,"OVERDUE",""))</f>
        <v/>
      </c>
      <c r="Y193" s="14">
        <f>IF(A193="","",IF(T193&lt;&gt;"","Closed","Open"))</f>
        <v/>
      </c>
      <c r="Z193" s="15" t="n"/>
      <c r="AA193" s="15" t="n"/>
    </row>
    <row r="194">
      <c r="A194" s="14">
        <f>IF(D194="","",PROJ&amp;"-"&amp;B194&amp;"-"&amp;C194&amp;"-"&amp;TEXT(D194,"0000"))</f>
        <v/>
      </c>
      <c r="B194" s="15" t="n"/>
      <c r="C194" s="15" t="n"/>
      <c r="D194" s="15" t="n"/>
      <c r="E194" s="16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6" t="n"/>
      <c r="Q194" s="15" t="n"/>
      <c r="R194" s="16" t="n"/>
      <c r="S194" s="15" t="n"/>
      <c r="T194" s="16" t="n"/>
      <c r="U194" s="15" t="n"/>
      <c r="V194" s="17">
        <f>IF(E194="","",IF(B194="NCR",E194+TA_NCR,_xlfn.WORKDAY.INTL(E194,TA_SOR,WEEKEND,HOL)))</f>
        <v/>
      </c>
      <c r="W194" s="14">
        <f>IF(E194="","",IF(T194="",DATADATE,T194)-E194)</f>
        <v/>
      </c>
      <c r="X194" s="14">
        <f>IF(OR(V194="",T194&lt;&gt;""),"",IF(DATADATE&gt;V194,"OVERDUE",""))</f>
        <v/>
      </c>
      <c r="Y194" s="14">
        <f>IF(A194="","",IF(T194&lt;&gt;"","Closed","Open"))</f>
        <v/>
      </c>
      <c r="Z194" s="15" t="n"/>
      <c r="AA194" s="15" t="n"/>
    </row>
    <row r="195">
      <c r="A195" s="14">
        <f>IF(D195="","",PROJ&amp;"-"&amp;B195&amp;"-"&amp;C195&amp;"-"&amp;TEXT(D195,"0000"))</f>
        <v/>
      </c>
      <c r="B195" s="15" t="n"/>
      <c r="C195" s="15" t="n"/>
      <c r="D195" s="15" t="n"/>
      <c r="E195" s="16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6" t="n"/>
      <c r="Q195" s="15" t="n"/>
      <c r="R195" s="16" t="n"/>
      <c r="S195" s="15" t="n"/>
      <c r="T195" s="16" t="n"/>
      <c r="U195" s="15" t="n"/>
      <c r="V195" s="17">
        <f>IF(E195="","",IF(B195="NCR",E195+TA_NCR,_xlfn.WORKDAY.INTL(E195,TA_SOR,WEEKEND,HOL)))</f>
        <v/>
      </c>
      <c r="W195" s="14">
        <f>IF(E195="","",IF(T195="",DATADATE,T195)-E195)</f>
        <v/>
      </c>
      <c r="X195" s="14">
        <f>IF(OR(V195="",T195&lt;&gt;""),"",IF(DATADATE&gt;V195,"OVERDUE",""))</f>
        <v/>
      </c>
      <c r="Y195" s="14">
        <f>IF(A195="","",IF(T195&lt;&gt;"","Closed","Open"))</f>
        <v/>
      </c>
      <c r="Z195" s="15" t="n"/>
      <c r="AA195" s="15" t="n"/>
    </row>
    <row r="196">
      <c r="A196" s="14">
        <f>IF(D196="","",PROJ&amp;"-"&amp;B196&amp;"-"&amp;C196&amp;"-"&amp;TEXT(D196,"0000"))</f>
        <v/>
      </c>
      <c r="B196" s="15" t="n"/>
      <c r="C196" s="15" t="n"/>
      <c r="D196" s="15" t="n"/>
      <c r="E196" s="16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6" t="n"/>
      <c r="Q196" s="15" t="n"/>
      <c r="R196" s="16" t="n"/>
      <c r="S196" s="15" t="n"/>
      <c r="T196" s="16" t="n"/>
      <c r="U196" s="15" t="n"/>
      <c r="V196" s="17">
        <f>IF(E196="","",IF(B196="NCR",E196+TA_NCR,_xlfn.WORKDAY.INTL(E196,TA_SOR,WEEKEND,HOL)))</f>
        <v/>
      </c>
      <c r="W196" s="14">
        <f>IF(E196="","",IF(T196="",DATADATE,T196)-E196)</f>
        <v/>
      </c>
      <c r="X196" s="14">
        <f>IF(OR(V196="",T196&lt;&gt;""),"",IF(DATADATE&gt;V196,"OVERDUE",""))</f>
        <v/>
      </c>
      <c r="Y196" s="14">
        <f>IF(A196="","",IF(T196&lt;&gt;"","Closed","Open"))</f>
        <v/>
      </c>
      <c r="Z196" s="15" t="n"/>
      <c r="AA196" s="15" t="n"/>
    </row>
    <row r="197">
      <c r="A197" s="14">
        <f>IF(D197="","",PROJ&amp;"-"&amp;B197&amp;"-"&amp;C197&amp;"-"&amp;TEXT(D197,"0000"))</f>
        <v/>
      </c>
      <c r="B197" s="15" t="n"/>
      <c r="C197" s="15" t="n"/>
      <c r="D197" s="15" t="n"/>
      <c r="E197" s="16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6" t="n"/>
      <c r="Q197" s="15" t="n"/>
      <c r="R197" s="16" t="n"/>
      <c r="S197" s="15" t="n"/>
      <c r="T197" s="16" t="n"/>
      <c r="U197" s="15" t="n"/>
      <c r="V197" s="17">
        <f>IF(E197="","",IF(B197="NCR",E197+TA_NCR,_xlfn.WORKDAY.INTL(E197,TA_SOR,WEEKEND,HOL)))</f>
        <v/>
      </c>
      <c r="W197" s="14">
        <f>IF(E197="","",IF(T197="",DATADATE,T197)-E197)</f>
        <v/>
      </c>
      <c r="X197" s="14">
        <f>IF(OR(V197="",T197&lt;&gt;""),"",IF(DATADATE&gt;V197,"OVERDUE",""))</f>
        <v/>
      </c>
      <c r="Y197" s="14">
        <f>IF(A197="","",IF(T197&lt;&gt;"","Closed","Open"))</f>
        <v/>
      </c>
      <c r="Z197" s="15" t="n"/>
      <c r="AA197" s="15" t="n"/>
    </row>
    <row r="198">
      <c r="A198" s="14">
        <f>IF(D198="","",PROJ&amp;"-"&amp;B198&amp;"-"&amp;C198&amp;"-"&amp;TEXT(D198,"0000"))</f>
        <v/>
      </c>
      <c r="B198" s="15" t="n"/>
      <c r="C198" s="15" t="n"/>
      <c r="D198" s="15" t="n"/>
      <c r="E198" s="16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6" t="n"/>
      <c r="Q198" s="15" t="n"/>
      <c r="R198" s="16" t="n"/>
      <c r="S198" s="15" t="n"/>
      <c r="T198" s="16" t="n"/>
      <c r="U198" s="15" t="n"/>
      <c r="V198" s="17">
        <f>IF(E198="","",IF(B198="NCR",E198+TA_NCR,_xlfn.WORKDAY.INTL(E198,TA_SOR,WEEKEND,HOL)))</f>
        <v/>
      </c>
      <c r="W198" s="14">
        <f>IF(E198="","",IF(T198="",DATADATE,T198)-E198)</f>
        <v/>
      </c>
      <c r="X198" s="14">
        <f>IF(OR(V198="",T198&lt;&gt;""),"",IF(DATADATE&gt;V198,"OVERDUE",""))</f>
        <v/>
      </c>
      <c r="Y198" s="14">
        <f>IF(A198="","",IF(T198&lt;&gt;"","Closed","Open"))</f>
        <v/>
      </c>
      <c r="Z198" s="15" t="n"/>
      <c r="AA198" s="15" t="n"/>
    </row>
    <row r="199">
      <c r="A199" s="14">
        <f>IF(D199="","",PROJ&amp;"-"&amp;B199&amp;"-"&amp;C199&amp;"-"&amp;TEXT(D199,"0000"))</f>
        <v/>
      </c>
      <c r="B199" s="15" t="n"/>
      <c r="C199" s="15" t="n"/>
      <c r="D199" s="15" t="n"/>
      <c r="E199" s="16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6" t="n"/>
      <c r="Q199" s="15" t="n"/>
      <c r="R199" s="16" t="n"/>
      <c r="S199" s="15" t="n"/>
      <c r="T199" s="16" t="n"/>
      <c r="U199" s="15" t="n"/>
      <c r="V199" s="17">
        <f>IF(E199="","",IF(B199="NCR",E199+TA_NCR,_xlfn.WORKDAY.INTL(E199,TA_SOR,WEEKEND,HOL)))</f>
        <v/>
      </c>
      <c r="W199" s="14">
        <f>IF(E199="","",IF(T199="",DATADATE,T199)-E199)</f>
        <v/>
      </c>
      <c r="X199" s="14">
        <f>IF(OR(V199="",T199&lt;&gt;""),"",IF(DATADATE&gt;V199,"OVERDUE",""))</f>
        <v/>
      </c>
      <c r="Y199" s="14">
        <f>IF(A199="","",IF(T199&lt;&gt;"","Closed","Open"))</f>
        <v/>
      </c>
      <c r="Z199" s="15" t="n"/>
      <c r="AA199" s="15" t="n"/>
    </row>
    <row r="200">
      <c r="A200" s="14">
        <f>IF(D200="","",PROJ&amp;"-"&amp;B200&amp;"-"&amp;C200&amp;"-"&amp;TEXT(D200,"0000"))</f>
        <v/>
      </c>
      <c r="B200" s="15" t="n"/>
      <c r="C200" s="15" t="n"/>
      <c r="D200" s="15" t="n"/>
      <c r="E200" s="16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6" t="n"/>
      <c r="Q200" s="15" t="n"/>
      <c r="R200" s="16" t="n"/>
      <c r="S200" s="15" t="n"/>
      <c r="T200" s="16" t="n"/>
      <c r="U200" s="15" t="n"/>
      <c r="V200" s="17">
        <f>IF(E200="","",IF(B200="NCR",E200+TA_NCR,_xlfn.WORKDAY.INTL(E200,TA_SOR,WEEKEND,HOL)))</f>
        <v/>
      </c>
      <c r="W200" s="14">
        <f>IF(E200="","",IF(T200="",DATADATE,T200)-E200)</f>
        <v/>
      </c>
      <c r="X200" s="14">
        <f>IF(OR(V200="",T200&lt;&gt;""),"",IF(DATADATE&gt;V200,"OVERDUE",""))</f>
        <v/>
      </c>
      <c r="Y200" s="14">
        <f>IF(A200="","",IF(T200&lt;&gt;"","Closed","Open"))</f>
        <v/>
      </c>
      <c r="Z200" s="15" t="n"/>
      <c r="AA200" s="15" t="n"/>
    </row>
    <row r="201">
      <c r="A201" s="14">
        <f>IF(D201="","",PROJ&amp;"-"&amp;B201&amp;"-"&amp;C201&amp;"-"&amp;TEXT(D201,"0000"))</f>
        <v/>
      </c>
      <c r="B201" s="15" t="n"/>
      <c r="C201" s="15" t="n"/>
      <c r="D201" s="15" t="n"/>
      <c r="E201" s="16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6" t="n"/>
      <c r="Q201" s="15" t="n"/>
      <c r="R201" s="16" t="n"/>
      <c r="S201" s="15" t="n"/>
      <c r="T201" s="16" t="n"/>
      <c r="U201" s="15" t="n"/>
      <c r="V201" s="17">
        <f>IF(E201="","",IF(B201="NCR",E201+TA_NCR,_xlfn.WORKDAY.INTL(E201,TA_SOR,WEEKEND,HOL)))</f>
        <v/>
      </c>
      <c r="W201" s="14">
        <f>IF(E201="","",IF(T201="",DATADATE,T201)-E201)</f>
        <v/>
      </c>
      <c r="X201" s="14">
        <f>IF(OR(V201="",T201&lt;&gt;""),"",IF(DATADATE&gt;V201,"OVERDUE",""))</f>
        <v/>
      </c>
      <c r="Y201" s="14">
        <f>IF(A201="","",IF(T201&lt;&gt;"","Closed","Open"))</f>
        <v/>
      </c>
      <c r="Z201" s="15" t="n"/>
      <c r="AA201" s="15" t="n"/>
    </row>
    <row r="202">
      <c r="A202" s="14">
        <f>IF(D202="","",PROJ&amp;"-"&amp;B202&amp;"-"&amp;C202&amp;"-"&amp;TEXT(D202,"0000"))</f>
        <v/>
      </c>
      <c r="B202" s="15" t="n"/>
      <c r="C202" s="15" t="n"/>
      <c r="D202" s="15" t="n"/>
      <c r="E202" s="16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6" t="n"/>
      <c r="Q202" s="15" t="n"/>
      <c r="R202" s="16" t="n"/>
      <c r="S202" s="15" t="n"/>
      <c r="T202" s="16" t="n"/>
      <c r="U202" s="15" t="n"/>
      <c r="V202" s="17">
        <f>IF(E202="","",IF(B202="NCR",E202+TA_NCR,_xlfn.WORKDAY.INTL(E202,TA_SOR,WEEKEND,HOL)))</f>
        <v/>
      </c>
      <c r="W202" s="14">
        <f>IF(E202="","",IF(T202="",DATADATE,T202)-E202)</f>
        <v/>
      </c>
      <c r="X202" s="14">
        <f>IF(OR(V202="",T202&lt;&gt;""),"",IF(DATADATE&gt;V202,"OVERDUE",""))</f>
        <v/>
      </c>
      <c r="Y202" s="14">
        <f>IF(A202="","",IF(T202&lt;&gt;"","Closed","Open"))</f>
        <v/>
      </c>
      <c r="Z202" s="15" t="n"/>
      <c r="AA202" s="15" t="n"/>
    </row>
    <row r="203">
      <c r="A203" s="14">
        <f>IF(D203="","",PROJ&amp;"-"&amp;B203&amp;"-"&amp;C203&amp;"-"&amp;TEXT(D203,"0000"))</f>
        <v/>
      </c>
      <c r="B203" s="15" t="n"/>
      <c r="C203" s="15" t="n"/>
      <c r="D203" s="15" t="n"/>
      <c r="E203" s="16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6" t="n"/>
      <c r="Q203" s="15" t="n"/>
      <c r="R203" s="16" t="n"/>
      <c r="S203" s="15" t="n"/>
      <c r="T203" s="16" t="n"/>
      <c r="U203" s="15" t="n"/>
      <c r="V203" s="17">
        <f>IF(E203="","",IF(B203="NCR",E203+TA_NCR,_xlfn.WORKDAY.INTL(E203,TA_SOR,WEEKEND,HOL)))</f>
        <v/>
      </c>
      <c r="W203" s="14">
        <f>IF(E203="","",IF(T203="",DATADATE,T203)-E203)</f>
        <v/>
      </c>
      <c r="X203" s="14">
        <f>IF(OR(V203="",T203&lt;&gt;""),"",IF(DATADATE&gt;V203,"OVERDUE",""))</f>
        <v/>
      </c>
      <c r="Y203" s="14">
        <f>IF(A203="","",IF(T203&lt;&gt;"","Closed","Open"))</f>
        <v/>
      </c>
      <c r="Z203" s="15" t="n"/>
      <c r="AA203" s="15" t="n"/>
    </row>
    <row r="204">
      <c r="A204" s="14">
        <f>IF(D204="","",PROJ&amp;"-"&amp;B204&amp;"-"&amp;C204&amp;"-"&amp;TEXT(D204,"0000"))</f>
        <v/>
      </c>
      <c r="B204" s="15" t="n"/>
      <c r="C204" s="15" t="n"/>
      <c r="D204" s="15" t="n"/>
      <c r="E204" s="16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6" t="n"/>
      <c r="Q204" s="15" t="n"/>
      <c r="R204" s="16" t="n"/>
      <c r="S204" s="15" t="n"/>
      <c r="T204" s="16" t="n"/>
      <c r="U204" s="15" t="n"/>
      <c r="V204" s="17">
        <f>IF(E204="","",IF(B204="NCR",E204+TA_NCR,_xlfn.WORKDAY.INTL(E204,TA_SOR,WEEKEND,HOL)))</f>
        <v/>
      </c>
      <c r="W204" s="14">
        <f>IF(E204="","",IF(T204="",DATADATE,T204)-E204)</f>
        <v/>
      </c>
      <c r="X204" s="14">
        <f>IF(OR(V204="",T204&lt;&gt;""),"",IF(DATADATE&gt;V204,"OVERDUE",""))</f>
        <v/>
      </c>
      <c r="Y204" s="14">
        <f>IF(A204="","",IF(T204&lt;&gt;"","Closed","Open"))</f>
        <v/>
      </c>
      <c r="Z204" s="15" t="n"/>
      <c r="AA204" s="15" t="n"/>
    </row>
    <row r="205">
      <c r="A205" s="14">
        <f>IF(D205="","",PROJ&amp;"-"&amp;B205&amp;"-"&amp;C205&amp;"-"&amp;TEXT(D205,"0000"))</f>
        <v/>
      </c>
      <c r="B205" s="15" t="n"/>
      <c r="C205" s="15" t="n"/>
      <c r="D205" s="15" t="n"/>
      <c r="E205" s="16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6" t="n"/>
      <c r="Q205" s="15" t="n"/>
      <c r="R205" s="16" t="n"/>
      <c r="S205" s="15" t="n"/>
      <c r="T205" s="16" t="n"/>
      <c r="U205" s="15" t="n"/>
      <c r="V205" s="17">
        <f>IF(E205="","",IF(B205="NCR",E205+TA_NCR,_xlfn.WORKDAY.INTL(E205,TA_SOR,WEEKEND,HOL)))</f>
        <v/>
      </c>
      <c r="W205" s="14">
        <f>IF(E205="","",IF(T205="",DATADATE,T205)-E205)</f>
        <v/>
      </c>
      <c r="X205" s="14">
        <f>IF(OR(V205="",T205&lt;&gt;""),"",IF(DATADATE&gt;V205,"OVERDUE",""))</f>
        <v/>
      </c>
      <c r="Y205" s="14">
        <f>IF(A205="","",IF(T205&lt;&gt;"","Closed","Open"))</f>
        <v/>
      </c>
      <c r="Z205" s="15" t="n"/>
      <c r="AA205" s="15" t="n"/>
    </row>
    <row r="206">
      <c r="A206" s="14">
        <f>IF(D206="","",PROJ&amp;"-"&amp;B206&amp;"-"&amp;C206&amp;"-"&amp;TEXT(D206,"0000"))</f>
        <v/>
      </c>
      <c r="B206" s="15" t="n"/>
      <c r="C206" s="15" t="n"/>
      <c r="D206" s="15" t="n"/>
      <c r="E206" s="16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6" t="n"/>
      <c r="Q206" s="15" t="n"/>
      <c r="R206" s="16" t="n"/>
      <c r="S206" s="15" t="n"/>
      <c r="T206" s="16" t="n"/>
      <c r="U206" s="15" t="n"/>
      <c r="V206" s="17">
        <f>IF(E206="","",IF(B206="NCR",E206+TA_NCR,_xlfn.WORKDAY.INTL(E206,TA_SOR,WEEKEND,HOL)))</f>
        <v/>
      </c>
      <c r="W206" s="14">
        <f>IF(E206="","",IF(T206="",DATADATE,T206)-E206)</f>
        <v/>
      </c>
      <c r="X206" s="14">
        <f>IF(OR(V206="",T206&lt;&gt;""),"",IF(DATADATE&gt;V206,"OVERDUE",""))</f>
        <v/>
      </c>
      <c r="Y206" s="14">
        <f>IF(A206="","",IF(T206&lt;&gt;"","Closed","Open"))</f>
        <v/>
      </c>
      <c r="Z206" s="15" t="n"/>
      <c r="AA206" s="15" t="n"/>
    </row>
    <row r="207">
      <c r="A207" s="14">
        <f>IF(D207="","",PROJ&amp;"-"&amp;B207&amp;"-"&amp;C207&amp;"-"&amp;TEXT(D207,"0000"))</f>
        <v/>
      </c>
      <c r="B207" s="15" t="n"/>
      <c r="C207" s="15" t="n"/>
      <c r="D207" s="15" t="n"/>
      <c r="E207" s="16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6" t="n"/>
      <c r="Q207" s="15" t="n"/>
      <c r="R207" s="16" t="n"/>
      <c r="S207" s="15" t="n"/>
      <c r="T207" s="16" t="n"/>
      <c r="U207" s="15" t="n"/>
      <c r="V207" s="17">
        <f>IF(E207="","",IF(B207="NCR",E207+TA_NCR,_xlfn.WORKDAY.INTL(E207,TA_SOR,WEEKEND,HOL)))</f>
        <v/>
      </c>
      <c r="W207" s="14">
        <f>IF(E207="","",IF(T207="",DATADATE,T207)-E207)</f>
        <v/>
      </c>
      <c r="X207" s="14">
        <f>IF(OR(V207="",T207&lt;&gt;""),"",IF(DATADATE&gt;V207,"OVERDUE",""))</f>
        <v/>
      </c>
      <c r="Y207" s="14">
        <f>IF(A207="","",IF(T207&lt;&gt;"","Closed","Open"))</f>
        <v/>
      </c>
      <c r="Z207" s="15" t="n"/>
      <c r="AA207" s="15" t="n"/>
    </row>
    <row r="208">
      <c r="A208" s="14">
        <f>IF(D208="","",PROJ&amp;"-"&amp;B208&amp;"-"&amp;C208&amp;"-"&amp;TEXT(D208,"0000"))</f>
        <v/>
      </c>
      <c r="B208" s="15" t="n"/>
      <c r="C208" s="15" t="n"/>
      <c r="D208" s="15" t="n"/>
      <c r="E208" s="16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6" t="n"/>
      <c r="Q208" s="15" t="n"/>
      <c r="R208" s="16" t="n"/>
      <c r="S208" s="15" t="n"/>
      <c r="T208" s="16" t="n"/>
      <c r="U208" s="15" t="n"/>
      <c r="V208" s="17">
        <f>IF(E208="","",IF(B208="NCR",E208+TA_NCR,_xlfn.WORKDAY.INTL(E208,TA_SOR,WEEKEND,HOL)))</f>
        <v/>
      </c>
      <c r="W208" s="14">
        <f>IF(E208="","",IF(T208="",DATADATE,T208)-E208)</f>
        <v/>
      </c>
      <c r="X208" s="14">
        <f>IF(OR(V208="",T208&lt;&gt;""),"",IF(DATADATE&gt;V208,"OVERDUE",""))</f>
        <v/>
      </c>
      <c r="Y208" s="14">
        <f>IF(A208="","",IF(T208&lt;&gt;"","Closed","Open"))</f>
        <v/>
      </c>
      <c r="Z208" s="15" t="n"/>
      <c r="AA208" s="15" t="n"/>
    </row>
    <row r="209">
      <c r="A209" s="14">
        <f>IF(D209="","",PROJ&amp;"-"&amp;B209&amp;"-"&amp;C209&amp;"-"&amp;TEXT(D209,"0000"))</f>
        <v/>
      </c>
      <c r="B209" s="15" t="n"/>
      <c r="C209" s="15" t="n"/>
      <c r="D209" s="15" t="n"/>
      <c r="E209" s="16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6" t="n"/>
      <c r="Q209" s="15" t="n"/>
      <c r="R209" s="16" t="n"/>
      <c r="S209" s="15" t="n"/>
      <c r="T209" s="16" t="n"/>
      <c r="U209" s="15" t="n"/>
      <c r="V209" s="17">
        <f>IF(E209="","",IF(B209="NCR",E209+TA_NCR,_xlfn.WORKDAY.INTL(E209,TA_SOR,WEEKEND,HOL)))</f>
        <v/>
      </c>
      <c r="W209" s="14">
        <f>IF(E209="","",IF(T209="",DATADATE,T209)-E209)</f>
        <v/>
      </c>
      <c r="X209" s="14">
        <f>IF(OR(V209="",T209&lt;&gt;""),"",IF(DATADATE&gt;V209,"OVERDUE",""))</f>
        <v/>
      </c>
      <c r="Y209" s="14">
        <f>IF(A209="","",IF(T209&lt;&gt;"","Closed","Open"))</f>
        <v/>
      </c>
      <c r="Z209" s="15" t="n"/>
      <c r="AA209" s="15" t="n"/>
    </row>
    <row r="210">
      <c r="A210" s="14">
        <f>IF(D210="","",PROJ&amp;"-"&amp;B210&amp;"-"&amp;C210&amp;"-"&amp;TEXT(D210,"0000"))</f>
        <v/>
      </c>
      <c r="B210" s="15" t="n"/>
      <c r="C210" s="15" t="n"/>
      <c r="D210" s="15" t="n"/>
      <c r="E210" s="16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6" t="n"/>
      <c r="Q210" s="15" t="n"/>
      <c r="R210" s="16" t="n"/>
      <c r="S210" s="15" t="n"/>
      <c r="T210" s="16" t="n"/>
      <c r="U210" s="15" t="n"/>
      <c r="V210" s="17">
        <f>IF(E210="","",IF(B210="NCR",E210+TA_NCR,_xlfn.WORKDAY.INTL(E210,TA_SOR,WEEKEND,HOL)))</f>
        <v/>
      </c>
      <c r="W210" s="14">
        <f>IF(E210="","",IF(T210="",DATADATE,T210)-E210)</f>
        <v/>
      </c>
      <c r="X210" s="14">
        <f>IF(OR(V210="",T210&lt;&gt;""),"",IF(DATADATE&gt;V210,"OVERDUE",""))</f>
        <v/>
      </c>
      <c r="Y210" s="14">
        <f>IF(A210="","",IF(T210&lt;&gt;"","Closed","Open"))</f>
        <v/>
      </c>
      <c r="Z210" s="15" t="n"/>
      <c r="AA210" s="15" t="n"/>
    </row>
    <row r="211">
      <c r="A211" s="14">
        <f>IF(D211="","",PROJ&amp;"-"&amp;B211&amp;"-"&amp;C211&amp;"-"&amp;TEXT(D211,"0000"))</f>
        <v/>
      </c>
      <c r="B211" s="15" t="n"/>
      <c r="C211" s="15" t="n"/>
      <c r="D211" s="15" t="n"/>
      <c r="E211" s="16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6" t="n"/>
      <c r="Q211" s="15" t="n"/>
      <c r="R211" s="16" t="n"/>
      <c r="S211" s="15" t="n"/>
      <c r="T211" s="16" t="n"/>
      <c r="U211" s="15" t="n"/>
      <c r="V211" s="17">
        <f>IF(E211="","",IF(B211="NCR",E211+TA_NCR,_xlfn.WORKDAY.INTL(E211,TA_SOR,WEEKEND,HOL)))</f>
        <v/>
      </c>
      <c r="W211" s="14">
        <f>IF(E211="","",IF(T211="",DATADATE,T211)-E211)</f>
        <v/>
      </c>
      <c r="X211" s="14">
        <f>IF(OR(V211="",T211&lt;&gt;""),"",IF(DATADATE&gt;V211,"OVERDUE",""))</f>
        <v/>
      </c>
      <c r="Y211" s="14">
        <f>IF(A211="","",IF(T211&lt;&gt;"","Closed","Open"))</f>
        <v/>
      </c>
      <c r="Z211" s="15" t="n"/>
      <c r="AA211" s="15" t="n"/>
    </row>
    <row r="212">
      <c r="A212" s="14">
        <f>IF(D212="","",PROJ&amp;"-"&amp;B212&amp;"-"&amp;C212&amp;"-"&amp;TEXT(D212,"0000"))</f>
        <v/>
      </c>
      <c r="B212" s="15" t="n"/>
      <c r="C212" s="15" t="n"/>
      <c r="D212" s="15" t="n"/>
      <c r="E212" s="16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6" t="n"/>
      <c r="Q212" s="15" t="n"/>
      <c r="R212" s="16" t="n"/>
      <c r="S212" s="15" t="n"/>
      <c r="T212" s="16" t="n"/>
      <c r="U212" s="15" t="n"/>
      <c r="V212" s="17">
        <f>IF(E212="","",IF(B212="NCR",E212+TA_NCR,_xlfn.WORKDAY.INTL(E212,TA_SOR,WEEKEND,HOL)))</f>
        <v/>
      </c>
      <c r="W212" s="14">
        <f>IF(E212="","",IF(T212="",DATADATE,T212)-E212)</f>
        <v/>
      </c>
      <c r="X212" s="14">
        <f>IF(OR(V212="",T212&lt;&gt;""),"",IF(DATADATE&gt;V212,"OVERDUE",""))</f>
        <v/>
      </c>
      <c r="Y212" s="14">
        <f>IF(A212="","",IF(T212&lt;&gt;"","Closed","Open"))</f>
        <v/>
      </c>
      <c r="Z212" s="15" t="n"/>
      <c r="AA212" s="15" t="n"/>
    </row>
    <row r="213">
      <c r="A213" s="14">
        <f>IF(D213="","",PROJ&amp;"-"&amp;B213&amp;"-"&amp;C213&amp;"-"&amp;TEXT(D213,"0000"))</f>
        <v/>
      </c>
      <c r="B213" s="15" t="n"/>
      <c r="C213" s="15" t="n"/>
      <c r="D213" s="15" t="n"/>
      <c r="E213" s="16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6" t="n"/>
      <c r="Q213" s="15" t="n"/>
      <c r="R213" s="16" t="n"/>
      <c r="S213" s="15" t="n"/>
      <c r="T213" s="16" t="n"/>
      <c r="U213" s="15" t="n"/>
      <c r="V213" s="17">
        <f>IF(E213="","",IF(B213="NCR",E213+TA_NCR,_xlfn.WORKDAY.INTL(E213,TA_SOR,WEEKEND,HOL)))</f>
        <v/>
      </c>
      <c r="W213" s="14">
        <f>IF(E213="","",IF(T213="",DATADATE,T213)-E213)</f>
        <v/>
      </c>
      <c r="X213" s="14">
        <f>IF(OR(V213="",T213&lt;&gt;""),"",IF(DATADATE&gt;V213,"OVERDUE",""))</f>
        <v/>
      </c>
      <c r="Y213" s="14">
        <f>IF(A213="","",IF(T213&lt;&gt;"","Closed","Open"))</f>
        <v/>
      </c>
      <c r="Z213" s="15" t="n"/>
      <c r="AA213" s="15" t="n"/>
    </row>
    <row r="214">
      <c r="A214" s="14">
        <f>IF(D214="","",PROJ&amp;"-"&amp;B214&amp;"-"&amp;C214&amp;"-"&amp;TEXT(D214,"0000"))</f>
        <v/>
      </c>
      <c r="B214" s="15" t="n"/>
      <c r="C214" s="15" t="n"/>
      <c r="D214" s="15" t="n"/>
      <c r="E214" s="16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6" t="n"/>
      <c r="Q214" s="15" t="n"/>
      <c r="R214" s="16" t="n"/>
      <c r="S214" s="15" t="n"/>
      <c r="T214" s="16" t="n"/>
      <c r="U214" s="15" t="n"/>
      <c r="V214" s="17">
        <f>IF(E214="","",IF(B214="NCR",E214+TA_NCR,_xlfn.WORKDAY.INTL(E214,TA_SOR,WEEKEND,HOL)))</f>
        <v/>
      </c>
      <c r="W214" s="14">
        <f>IF(E214="","",IF(T214="",DATADATE,T214)-E214)</f>
        <v/>
      </c>
      <c r="X214" s="14">
        <f>IF(OR(V214="",T214&lt;&gt;""),"",IF(DATADATE&gt;V214,"OVERDUE",""))</f>
        <v/>
      </c>
      <c r="Y214" s="14">
        <f>IF(A214="","",IF(T214&lt;&gt;"","Closed","Open"))</f>
        <v/>
      </c>
      <c r="Z214" s="15" t="n"/>
      <c r="AA214" s="15" t="n"/>
    </row>
    <row r="215">
      <c r="A215" s="14">
        <f>IF(D215="","",PROJ&amp;"-"&amp;B215&amp;"-"&amp;C215&amp;"-"&amp;TEXT(D215,"0000"))</f>
        <v/>
      </c>
      <c r="B215" s="15" t="n"/>
      <c r="C215" s="15" t="n"/>
      <c r="D215" s="15" t="n"/>
      <c r="E215" s="16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6" t="n"/>
      <c r="Q215" s="15" t="n"/>
      <c r="R215" s="16" t="n"/>
      <c r="S215" s="15" t="n"/>
      <c r="T215" s="16" t="n"/>
      <c r="U215" s="15" t="n"/>
      <c r="V215" s="17">
        <f>IF(E215="","",IF(B215="NCR",E215+TA_NCR,_xlfn.WORKDAY.INTL(E215,TA_SOR,WEEKEND,HOL)))</f>
        <v/>
      </c>
      <c r="W215" s="14">
        <f>IF(E215="","",IF(T215="",DATADATE,T215)-E215)</f>
        <v/>
      </c>
      <c r="X215" s="14">
        <f>IF(OR(V215="",T215&lt;&gt;""),"",IF(DATADATE&gt;V215,"OVERDUE",""))</f>
        <v/>
      </c>
      <c r="Y215" s="14">
        <f>IF(A215="","",IF(T215&lt;&gt;"","Closed","Open"))</f>
        <v/>
      </c>
      <c r="Z215" s="15" t="n"/>
      <c r="AA215" s="15" t="n"/>
    </row>
    <row r="216">
      <c r="A216" s="14">
        <f>IF(D216="","",PROJ&amp;"-"&amp;B216&amp;"-"&amp;C216&amp;"-"&amp;TEXT(D216,"0000"))</f>
        <v/>
      </c>
      <c r="B216" s="15" t="n"/>
      <c r="C216" s="15" t="n"/>
      <c r="D216" s="15" t="n"/>
      <c r="E216" s="16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6" t="n"/>
      <c r="Q216" s="15" t="n"/>
      <c r="R216" s="16" t="n"/>
      <c r="S216" s="15" t="n"/>
      <c r="T216" s="16" t="n"/>
      <c r="U216" s="15" t="n"/>
      <c r="V216" s="17">
        <f>IF(E216="","",IF(B216="NCR",E216+TA_NCR,_xlfn.WORKDAY.INTL(E216,TA_SOR,WEEKEND,HOL)))</f>
        <v/>
      </c>
      <c r="W216" s="14">
        <f>IF(E216="","",IF(T216="",DATADATE,T216)-E216)</f>
        <v/>
      </c>
      <c r="X216" s="14">
        <f>IF(OR(V216="",T216&lt;&gt;""),"",IF(DATADATE&gt;V216,"OVERDUE",""))</f>
        <v/>
      </c>
      <c r="Y216" s="14">
        <f>IF(A216="","",IF(T216&lt;&gt;"","Closed","Open"))</f>
        <v/>
      </c>
      <c r="Z216" s="15" t="n"/>
      <c r="AA216" s="15" t="n"/>
    </row>
    <row r="217">
      <c r="A217" s="14">
        <f>IF(D217="","",PROJ&amp;"-"&amp;B217&amp;"-"&amp;C217&amp;"-"&amp;TEXT(D217,"0000"))</f>
        <v/>
      </c>
      <c r="B217" s="15" t="n"/>
      <c r="C217" s="15" t="n"/>
      <c r="D217" s="15" t="n"/>
      <c r="E217" s="16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6" t="n"/>
      <c r="Q217" s="15" t="n"/>
      <c r="R217" s="16" t="n"/>
      <c r="S217" s="15" t="n"/>
      <c r="T217" s="16" t="n"/>
      <c r="U217" s="15" t="n"/>
      <c r="V217" s="17">
        <f>IF(E217="","",IF(B217="NCR",E217+TA_NCR,_xlfn.WORKDAY.INTL(E217,TA_SOR,WEEKEND,HOL)))</f>
        <v/>
      </c>
      <c r="W217" s="14">
        <f>IF(E217="","",IF(T217="",DATADATE,T217)-E217)</f>
        <v/>
      </c>
      <c r="X217" s="14">
        <f>IF(OR(V217="",T217&lt;&gt;""),"",IF(DATADATE&gt;V217,"OVERDUE",""))</f>
        <v/>
      </c>
      <c r="Y217" s="14">
        <f>IF(A217="","",IF(T217&lt;&gt;"","Closed","Open"))</f>
        <v/>
      </c>
      <c r="Z217" s="15" t="n"/>
      <c r="AA217" s="15" t="n"/>
    </row>
    <row r="218">
      <c r="A218" s="14">
        <f>IF(D218="","",PROJ&amp;"-"&amp;B218&amp;"-"&amp;C218&amp;"-"&amp;TEXT(D218,"0000"))</f>
        <v/>
      </c>
      <c r="B218" s="15" t="n"/>
      <c r="C218" s="15" t="n"/>
      <c r="D218" s="15" t="n"/>
      <c r="E218" s="16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6" t="n"/>
      <c r="Q218" s="15" t="n"/>
      <c r="R218" s="16" t="n"/>
      <c r="S218" s="15" t="n"/>
      <c r="T218" s="16" t="n"/>
      <c r="U218" s="15" t="n"/>
      <c r="V218" s="17">
        <f>IF(E218="","",IF(B218="NCR",E218+TA_NCR,_xlfn.WORKDAY.INTL(E218,TA_SOR,WEEKEND,HOL)))</f>
        <v/>
      </c>
      <c r="W218" s="14">
        <f>IF(E218="","",IF(T218="",DATADATE,T218)-E218)</f>
        <v/>
      </c>
      <c r="X218" s="14">
        <f>IF(OR(V218="",T218&lt;&gt;""),"",IF(DATADATE&gt;V218,"OVERDUE",""))</f>
        <v/>
      </c>
      <c r="Y218" s="14">
        <f>IF(A218="","",IF(T218&lt;&gt;"","Closed","Open"))</f>
        <v/>
      </c>
      <c r="Z218" s="15" t="n"/>
      <c r="AA218" s="15" t="n"/>
    </row>
    <row r="219">
      <c r="A219" s="14">
        <f>IF(D219="","",PROJ&amp;"-"&amp;B219&amp;"-"&amp;C219&amp;"-"&amp;TEXT(D219,"0000"))</f>
        <v/>
      </c>
      <c r="B219" s="15" t="n"/>
      <c r="C219" s="15" t="n"/>
      <c r="D219" s="15" t="n"/>
      <c r="E219" s="16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6" t="n"/>
      <c r="Q219" s="15" t="n"/>
      <c r="R219" s="16" t="n"/>
      <c r="S219" s="15" t="n"/>
      <c r="T219" s="16" t="n"/>
      <c r="U219" s="15" t="n"/>
      <c r="V219" s="17">
        <f>IF(E219="","",IF(B219="NCR",E219+TA_NCR,_xlfn.WORKDAY.INTL(E219,TA_SOR,WEEKEND,HOL)))</f>
        <v/>
      </c>
      <c r="W219" s="14">
        <f>IF(E219="","",IF(T219="",DATADATE,T219)-E219)</f>
        <v/>
      </c>
      <c r="X219" s="14">
        <f>IF(OR(V219="",T219&lt;&gt;""),"",IF(DATADATE&gt;V219,"OVERDUE",""))</f>
        <v/>
      </c>
      <c r="Y219" s="14">
        <f>IF(A219="","",IF(T219&lt;&gt;"","Closed","Open"))</f>
        <v/>
      </c>
      <c r="Z219" s="15" t="n"/>
      <c r="AA219" s="15" t="n"/>
    </row>
    <row r="220">
      <c r="A220" s="14">
        <f>IF(D220="","",PROJ&amp;"-"&amp;B220&amp;"-"&amp;C220&amp;"-"&amp;TEXT(D220,"0000"))</f>
        <v/>
      </c>
      <c r="B220" s="15" t="n"/>
      <c r="C220" s="15" t="n"/>
      <c r="D220" s="15" t="n"/>
      <c r="E220" s="16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6" t="n"/>
      <c r="Q220" s="15" t="n"/>
      <c r="R220" s="16" t="n"/>
      <c r="S220" s="15" t="n"/>
      <c r="T220" s="16" t="n"/>
      <c r="U220" s="15" t="n"/>
      <c r="V220" s="17">
        <f>IF(E220="","",IF(B220="NCR",E220+TA_NCR,_xlfn.WORKDAY.INTL(E220,TA_SOR,WEEKEND,HOL)))</f>
        <v/>
      </c>
      <c r="W220" s="14">
        <f>IF(E220="","",IF(T220="",DATADATE,T220)-E220)</f>
        <v/>
      </c>
      <c r="X220" s="14">
        <f>IF(OR(V220="",T220&lt;&gt;""),"",IF(DATADATE&gt;V220,"OVERDUE",""))</f>
        <v/>
      </c>
      <c r="Y220" s="14">
        <f>IF(A220="","",IF(T220&lt;&gt;"","Closed","Open"))</f>
        <v/>
      </c>
      <c r="Z220" s="15" t="n"/>
      <c r="AA220" s="15" t="n"/>
    </row>
    <row r="221">
      <c r="A221" s="14">
        <f>IF(D221="","",PROJ&amp;"-"&amp;B221&amp;"-"&amp;C221&amp;"-"&amp;TEXT(D221,"0000"))</f>
        <v/>
      </c>
      <c r="B221" s="15" t="n"/>
      <c r="C221" s="15" t="n"/>
      <c r="D221" s="15" t="n"/>
      <c r="E221" s="16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6" t="n"/>
      <c r="Q221" s="15" t="n"/>
      <c r="R221" s="16" t="n"/>
      <c r="S221" s="15" t="n"/>
      <c r="T221" s="16" t="n"/>
      <c r="U221" s="15" t="n"/>
      <c r="V221" s="17">
        <f>IF(E221="","",IF(B221="NCR",E221+TA_NCR,_xlfn.WORKDAY.INTL(E221,TA_SOR,WEEKEND,HOL)))</f>
        <v/>
      </c>
      <c r="W221" s="14">
        <f>IF(E221="","",IF(T221="",DATADATE,T221)-E221)</f>
        <v/>
      </c>
      <c r="X221" s="14">
        <f>IF(OR(V221="",T221&lt;&gt;""),"",IF(DATADATE&gt;V221,"OVERDUE",""))</f>
        <v/>
      </c>
      <c r="Y221" s="14">
        <f>IF(A221="","",IF(T221&lt;&gt;"","Closed","Open"))</f>
        <v/>
      </c>
      <c r="Z221" s="15" t="n"/>
      <c r="AA221" s="15" t="n"/>
    </row>
    <row r="222">
      <c r="A222" s="14">
        <f>IF(D222="","",PROJ&amp;"-"&amp;B222&amp;"-"&amp;C222&amp;"-"&amp;TEXT(D222,"0000"))</f>
        <v/>
      </c>
      <c r="B222" s="15" t="n"/>
      <c r="C222" s="15" t="n"/>
      <c r="D222" s="15" t="n"/>
      <c r="E222" s="16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6" t="n"/>
      <c r="Q222" s="15" t="n"/>
      <c r="R222" s="16" t="n"/>
      <c r="S222" s="15" t="n"/>
      <c r="T222" s="16" t="n"/>
      <c r="U222" s="15" t="n"/>
      <c r="V222" s="17">
        <f>IF(E222="","",IF(B222="NCR",E222+TA_NCR,_xlfn.WORKDAY.INTL(E222,TA_SOR,WEEKEND,HOL)))</f>
        <v/>
      </c>
      <c r="W222" s="14">
        <f>IF(E222="","",IF(T222="",DATADATE,T222)-E222)</f>
        <v/>
      </c>
      <c r="X222" s="14">
        <f>IF(OR(V222="",T222&lt;&gt;""),"",IF(DATADATE&gt;V222,"OVERDUE",""))</f>
        <v/>
      </c>
      <c r="Y222" s="14">
        <f>IF(A222="","",IF(T222&lt;&gt;"","Closed","Open"))</f>
        <v/>
      </c>
      <c r="Z222" s="15" t="n"/>
      <c r="AA222" s="15" t="n"/>
    </row>
    <row r="223">
      <c r="A223" s="14">
        <f>IF(D223="","",PROJ&amp;"-"&amp;B223&amp;"-"&amp;C223&amp;"-"&amp;TEXT(D223,"0000"))</f>
        <v/>
      </c>
      <c r="B223" s="15" t="n"/>
      <c r="C223" s="15" t="n"/>
      <c r="D223" s="15" t="n"/>
      <c r="E223" s="16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6" t="n"/>
      <c r="Q223" s="15" t="n"/>
      <c r="R223" s="16" t="n"/>
      <c r="S223" s="15" t="n"/>
      <c r="T223" s="16" t="n"/>
      <c r="U223" s="15" t="n"/>
      <c r="V223" s="17">
        <f>IF(E223="","",IF(B223="NCR",E223+TA_NCR,_xlfn.WORKDAY.INTL(E223,TA_SOR,WEEKEND,HOL)))</f>
        <v/>
      </c>
      <c r="W223" s="14">
        <f>IF(E223="","",IF(T223="",DATADATE,T223)-E223)</f>
        <v/>
      </c>
      <c r="X223" s="14">
        <f>IF(OR(V223="",T223&lt;&gt;""),"",IF(DATADATE&gt;V223,"OVERDUE",""))</f>
        <v/>
      </c>
      <c r="Y223" s="14">
        <f>IF(A223="","",IF(T223&lt;&gt;"","Closed","Open"))</f>
        <v/>
      </c>
      <c r="Z223" s="15" t="n"/>
      <c r="AA223" s="15" t="n"/>
    </row>
    <row r="224">
      <c r="A224" s="14">
        <f>IF(D224="","",PROJ&amp;"-"&amp;B224&amp;"-"&amp;C224&amp;"-"&amp;TEXT(D224,"0000"))</f>
        <v/>
      </c>
      <c r="B224" s="15" t="n"/>
      <c r="C224" s="15" t="n"/>
      <c r="D224" s="15" t="n"/>
      <c r="E224" s="16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6" t="n"/>
      <c r="Q224" s="15" t="n"/>
      <c r="R224" s="16" t="n"/>
      <c r="S224" s="15" t="n"/>
      <c r="T224" s="16" t="n"/>
      <c r="U224" s="15" t="n"/>
      <c r="V224" s="17">
        <f>IF(E224="","",IF(B224="NCR",E224+TA_NCR,_xlfn.WORKDAY.INTL(E224,TA_SOR,WEEKEND,HOL)))</f>
        <v/>
      </c>
      <c r="W224" s="14">
        <f>IF(E224="","",IF(T224="",DATADATE,T224)-E224)</f>
        <v/>
      </c>
      <c r="X224" s="14">
        <f>IF(OR(V224="",T224&lt;&gt;""),"",IF(DATADATE&gt;V224,"OVERDUE",""))</f>
        <v/>
      </c>
      <c r="Y224" s="14">
        <f>IF(A224="","",IF(T224&lt;&gt;"","Closed","Open"))</f>
        <v/>
      </c>
      <c r="Z224" s="15" t="n"/>
      <c r="AA224" s="15" t="n"/>
    </row>
    <row r="225">
      <c r="A225" s="14">
        <f>IF(D225="","",PROJ&amp;"-"&amp;B225&amp;"-"&amp;C225&amp;"-"&amp;TEXT(D225,"0000"))</f>
        <v/>
      </c>
      <c r="B225" s="15" t="n"/>
      <c r="C225" s="15" t="n"/>
      <c r="D225" s="15" t="n"/>
      <c r="E225" s="16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6" t="n"/>
      <c r="Q225" s="15" t="n"/>
      <c r="R225" s="16" t="n"/>
      <c r="S225" s="15" t="n"/>
      <c r="T225" s="16" t="n"/>
      <c r="U225" s="15" t="n"/>
      <c r="V225" s="17">
        <f>IF(E225="","",IF(B225="NCR",E225+TA_NCR,_xlfn.WORKDAY.INTL(E225,TA_SOR,WEEKEND,HOL)))</f>
        <v/>
      </c>
      <c r="W225" s="14">
        <f>IF(E225="","",IF(T225="",DATADATE,T225)-E225)</f>
        <v/>
      </c>
      <c r="X225" s="14">
        <f>IF(OR(V225="",T225&lt;&gt;""),"",IF(DATADATE&gt;V225,"OVERDUE",""))</f>
        <v/>
      </c>
      <c r="Y225" s="14">
        <f>IF(A225="","",IF(T225&lt;&gt;"","Closed","Open"))</f>
        <v/>
      </c>
      <c r="Z225" s="15" t="n"/>
      <c r="AA225" s="15" t="n"/>
    </row>
    <row r="226">
      <c r="A226" s="14">
        <f>IF(D226="","",PROJ&amp;"-"&amp;B226&amp;"-"&amp;C226&amp;"-"&amp;TEXT(D226,"0000"))</f>
        <v/>
      </c>
      <c r="B226" s="15" t="n"/>
      <c r="C226" s="15" t="n"/>
      <c r="D226" s="15" t="n"/>
      <c r="E226" s="16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6" t="n"/>
      <c r="Q226" s="15" t="n"/>
      <c r="R226" s="16" t="n"/>
      <c r="S226" s="15" t="n"/>
      <c r="T226" s="16" t="n"/>
      <c r="U226" s="15" t="n"/>
      <c r="V226" s="17">
        <f>IF(E226="","",IF(B226="NCR",E226+TA_NCR,_xlfn.WORKDAY.INTL(E226,TA_SOR,WEEKEND,HOL)))</f>
        <v/>
      </c>
      <c r="W226" s="14">
        <f>IF(E226="","",IF(T226="",DATADATE,T226)-E226)</f>
        <v/>
      </c>
      <c r="X226" s="14">
        <f>IF(OR(V226="",T226&lt;&gt;""),"",IF(DATADATE&gt;V226,"OVERDUE",""))</f>
        <v/>
      </c>
      <c r="Y226" s="14">
        <f>IF(A226="","",IF(T226&lt;&gt;"","Closed","Open"))</f>
        <v/>
      </c>
      <c r="Z226" s="15" t="n"/>
      <c r="AA226" s="15" t="n"/>
    </row>
    <row r="227">
      <c r="A227" s="14">
        <f>IF(D227="","",PROJ&amp;"-"&amp;B227&amp;"-"&amp;C227&amp;"-"&amp;TEXT(D227,"0000"))</f>
        <v/>
      </c>
      <c r="B227" s="15" t="n"/>
      <c r="C227" s="15" t="n"/>
      <c r="D227" s="15" t="n"/>
      <c r="E227" s="16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6" t="n"/>
      <c r="Q227" s="15" t="n"/>
      <c r="R227" s="16" t="n"/>
      <c r="S227" s="15" t="n"/>
      <c r="T227" s="16" t="n"/>
      <c r="U227" s="15" t="n"/>
      <c r="V227" s="17">
        <f>IF(E227="","",IF(B227="NCR",E227+TA_NCR,_xlfn.WORKDAY.INTL(E227,TA_SOR,WEEKEND,HOL)))</f>
        <v/>
      </c>
      <c r="W227" s="14">
        <f>IF(E227="","",IF(T227="",DATADATE,T227)-E227)</f>
        <v/>
      </c>
      <c r="X227" s="14">
        <f>IF(OR(V227="",T227&lt;&gt;""),"",IF(DATADATE&gt;V227,"OVERDUE",""))</f>
        <v/>
      </c>
      <c r="Y227" s="14">
        <f>IF(A227="","",IF(T227&lt;&gt;"","Closed","Open"))</f>
        <v/>
      </c>
      <c r="Z227" s="15" t="n"/>
      <c r="AA227" s="15" t="n"/>
    </row>
    <row r="228">
      <c r="A228" s="14">
        <f>IF(D228="","",PROJ&amp;"-"&amp;B228&amp;"-"&amp;C228&amp;"-"&amp;TEXT(D228,"0000"))</f>
        <v/>
      </c>
      <c r="B228" s="15" t="n"/>
      <c r="C228" s="15" t="n"/>
      <c r="D228" s="15" t="n"/>
      <c r="E228" s="16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6" t="n"/>
      <c r="Q228" s="15" t="n"/>
      <c r="R228" s="16" t="n"/>
      <c r="S228" s="15" t="n"/>
      <c r="T228" s="16" t="n"/>
      <c r="U228" s="15" t="n"/>
      <c r="V228" s="17">
        <f>IF(E228="","",IF(B228="NCR",E228+TA_NCR,_xlfn.WORKDAY.INTL(E228,TA_SOR,WEEKEND,HOL)))</f>
        <v/>
      </c>
      <c r="W228" s="14">
        <f>IF(E228="","",IF(T228="",DATADATE,T228)-E228)</f>
        <v/>
      </c>
      <c r="X228" s="14">
        <f>IF(OR(V228="",T228&lt;&gt;""),"",IF(DATADATE&gt;V228,"OVERDUE",""))</f>
        <v/>
      </c>
      <c r="Y228" s="14">
        <f>IF(A228="","",IF(T228&lt;&gt;"","Closed","Open"))</f>
        <v/>
      </c>
      <c r="Z228" s="15" t="n"/>
      <c r="AA228" s="15" t="n"/>
    </row>
    <row r="229">
      <c r="A229" s="14">
        <f>IF(D229="","",PROJ&amp;"-"&amp;B229&amp;"-"&amp;C229&amp;"-"&amp;TEXT(D229,"0000"))</f>
        <v/>
      </c>
      <c r="B229" s="15" t="n"/>
      <c r="C229" s="15" t="n"/>
      <c r="D229" s="15" t="n"/>
      <c r="E229" s="16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6" t="n"/>
      <c r="Q229" s="15" t="n"/>
      <c r="R229" s="16" t="n"/>
      <c r="S229" s="15" t="n"/>
      <c r="T229" s="16" t="n"/>
      <c r="U229" s="15" t="n"/>
      <c r="V229" s="17">
        <f>IF(E229="","",IF(B229="NCR",E229+TA_NCR,_xlfn.WORKDAY.INTL(E229,TA_SOR,WEEKEND,HOL)))</f>
        <v/>
      </c>
      <c r="W229" s="14">
        <f>IF(E229="","",IF(T229="",DATADATE,T229)-E229)</f>
        <v/>
      </c>
      <c r="X229" s="14">
        <f>IF(OR(V229="",T229&lt;&gt;""),"",IF(DATADATE&gt;V229,"OVERDUE",""))</f>
        <v/>
      </c>
      <c r="Y229" s="14">
        <f>IF(A229="","",IF(T229&lt;&gt;"","Closed","Open"))</f>
        <v/>
      </c>
      <c r="Z229" s="15" t="n"/>
      <c r="AA229" s="15" t="n"/>
    </row>
    <row r="230">
      <c r="A230" s="14">
        <f>IF(D230="","",PROJ&amp;"-"&amp;B230&amp;"-"&amp;C230&amp;"-"&amp;TEXT(D230,"0000"))</f>
        <v/>
      </c>
      <c r="B230" s="15" t="n"/>
      <c r="C230" s="15" t="n"/>
      <c r="D230" s="15" t="n"/>
      <c r="E230" s="16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6" t="n"/>
      <c r="Q230" s="15" t="n"/>
      <c r="R230" s="16" t="n"/>
      <c r="S230" s="15" t="n"/>
      <c r="T230" s="16" t="n"/>
      <c r="U230" s="15" t="n"/>
      <c r="V230" s="17">
        <f>IF(E230="","",IF(B230="NCR",E230+TA_NCR,_xlfn.WORKDAY.INTL(E230,TA_SOR,WEEKEND,HOL)))</f>
        <v/>
      </c>
      <c r="W230" s="14">
        <f>IF(E230="","",IF(T230="",DATADATE,T230)-E230)</f>
        <v/>
      </c>
      <c r="X230" s="14">
        <f>IF(OR(V230="",T230&lt;&gt;""),"",IF(DATADATE&gt;V230,"OVERDUE",""))</f>
        <v/>
      </c>
      <c r="Y230" s="14">
        <f>IF(A230="","",IF(T230&lt;&gt;"","Closed","Open"))</f>
        <v/>
      </c>
      <c r="Z230" s="15" t="n"/>
      <c r="AA230" s="15" t="n"/>
    </row>
    <row r="231">
      <c r="A231" s="14">
        <f>IF(D231="","",PROJ&amp;"-"&amp;B231&amp;"-"&amp;C231&amp;"-"&amp;TEXT(D231,"0000"))</f>
        <v/>
      </c>
      <c r="B231" s="15" t="n"/>
      <c r="C231" s="15" t="n"/>
      <c r="D231" s="15" t="n"/>
      <c r="E231" s="16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6" t="n"/>
      <c r="Q231" s="15" t="n"/>
      <c r="R231" s="16" t="n"/>
      <c r="S231" s="15" t="n"/>
      <c r="T231" s="16" t="n"/>
      <c r="U231" s="15" t="n"/>
      <c r="V231" s="17">
        <f>IF(E231="","",IF(B231="NCR",E231+TA_NCR,_xlfn.WORKDAY.INTL(E231,TA_SOR,WEEKEND,HOL)))</f>
        <v/>
      </c>
      <c r="W231" s="14">
        <f>IF(E231="","",IF(T231="",DATADATE,T231)-E231)</f>
        <v/>
      </c>
      <c r="X231" s="14">
        <f>IF(OR(V231="",T231&lt;&gt;""),"",IF(DATADATE&gt;V231,"OVERDUE",""))</f>
        <v/>
      </c>
      <c r="Y231" s="14">
        <f>IF(A231="","",IF(T231&lt;&gt;"","Closed","Open"))</f>
        <v/>
      </c>
      <c r="Z231" s="15" t="n"/>
      <c r="AA231" s="15" t="n"/>
    </row>
    <row r="232">
      <c r="A232" s="14">
        <f>IF(D232="","",PROJ&amp;"-"&amp;B232&amp;"-"&amp;C232&amp;"-"&amp;TEXT(D232,"0000"))</f>
        <v/>
      </c>
      <c r="B232" s="15" t="n"/>
      <c r="C232" s="15" t="n"/>
      <c r="D232" s="15" t="n"/>
      <c r="E232" s="16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6" t="n"/>
      <c r="Q232" s="15" t="n"/>
      <c r="R232" s="16" t="n"/>
      <c r="S232" s="15" t="n"/>
      <c r="T232" s="16" t="n"/>
      <c r="U232" s="15" t="n"/>
      <c r="V232" s="17">
        <f>IF(E232="","",IF(B232="NCR",E232+TA_NCR,_xlfn.WORKDAY.INTL(E232,TA_SOR,WEEKEND,HOL)))</f>
        <v/>
      </c>
      <c r="W232" s="14">
        <f>IF(E232="","",IF(T232="",DATADATE,T232)-E232)</f>
        <v/>
      </c>
      <c r="X232" s="14">
        <f>IF(OR(V232="",T232&lt;&gt;""),"",IF(DATADATE&gt;V232,"OVERDUE",""))</f>
        <v/>
      </c>
      <c r="Y232" s="14">
        <f>IF(A232="","",IF(T232&lt;&gt;"","Closed","Open"))</f>
        <v/>
      </c>
      <c r="Z232" s="15" t="n"/>
      <c r="AA232" s="15" t="n"/>
    </row>
    <row r="233">
      <c r="A233" s="14">
        <f>IF(D233="","",PROJ&amp;"-"&amp;B233&amp;"-"&amp;C233&amp;"-"&amp;TEXT(D233,"0000"))</f>
        <v/>
      </c>
      <c r="B233" s="15" t="n"/>
      <c r="C233" s="15" t="n"/>
      <c r="D233" s="15" t="n"/>
      <c r="E233" s="16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6" t="n"/>
      <c r="Q233" s="15" t="n"/>
      <c r="R233" s="16" t="n"/>
      <c r="S233" s="15" t="n"/>
      <c r="T233" s="16" t="n"/>
      <c r="U233" s="15" t="n"/>
      <c r="V233" s="17">
        <f>IF(E233="","",IF(B233="NCR",E233+TA_NCR,_xlfn.WORKDAY.INTL(E233,TA_SOR,WEEKEND,HOL)))</f>
        <v/>
      </c>
      <c r="W233" s="14">
        <f>IF(E233="","",IF(T233="",DATADATE,T233)-E233)</f>
        <v/>
      </c>
      <c r="X233" s="14">
        <f>IF(OR(V233="",T233&lt;&gt;""),"",IF(DATADATE&gt;V233,"OVERDUE",""))</f>
        <v/>
      </c>
      <c r="Y233" s="14">
        <f>IF(A233="","",IF(T233&lt;&gt;"","Closed","Open"))</f>
        <v/>
      </c>
      <c r="Z233" s="15" t="n"/>
      <c r="AA233" s="15" t="n"/>
    </row>
    <row r="234">
      <c r="A234" s="14">
        <f>IF(D234="","",PROJ&amp;"-"&amp;B234&amp;"-"&amp;C234&amp;"-"&amp;TEXT(D234,"0000"))</f>
        <v/>
      </c>
      <c r="B234" s="15" t="n"/>
      <c r="C234" s="15" t="n"/>
      <c r="D234" s="15" t="n"/>
      <c r="E234" s="16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6" t="n"/>
      <c r="Q234" s="15" t="n"/>
      <c r="R234" s="16" t="n"/>
      <c r="S234" s="15" t="n"/>
      <c r="T234" s="16" t="n"/>
      <c r="U234" s="15" t="n"/>
      <c r="V234" s="17">
        <f>IF(E234="","",IF(B234="NCR",E234+TA_NCR,_xlfn.WORKDAY.INTL(E234,TA_SOR,WEEKEND,HOL)))</f>
        <v/>
      </c>
      <c r="W234" s="14">
        <f>IF(E234="","",IF(T234="",DATADATE,T234)-E234)</f>
        <v/>
      </c>
      <c r="X234" s="14">
        <f>IF(OR(V234="",T234&lt;&gt;""),"",IF(DATADATE&gt;V234,"OVERDUE",""))</f>
        <v/>
      </c>
      <c r="Y234" s="14">
        <f>IF(A234="","",IF(T234&lt;&gt;"","Closed","Open"))</f>
        <v/>
      </c>
      <c r="Z234" s="15" t="n"/>
      <c r="AA234" s="15" t="n"/>
    </row>
    <row r="235">
      <c r="A235" s="14">
        <f>IF(D235="","",PROJ&amp;"-"&amp;B235&amp;"-"&amp;C235&amp;"-"&amp;TEXT(D235,"0000"))</f>
        <v/>
      </c>
      <c r="B235" s="15" t="n"/>
      <c r="C235" s="15" t="n"/>
      <c r="D235" s="15" t="n"/>
      <c r="E235" s="16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6" t="n"/>
      <c r="Q235" s="15" t="n"/>
      <c r="R235" s="16" t="n"/>
      <c r="S235" s="15" t="n"/>
      <c r="T235" s="16" t="n"/>
      <c r="U235" s="15" t="n"/>
      <c r="V235" s="17">
        <f>IF(E235="","",IF(B235="NCR",E235+TA_NCR,_xlfn.WORKDAY.INTL(E235,TA_SOR,WEEKEND,HOL)))</f>
        <v/>
      </c>
      <c r="W235" s="14">
        <f>IF(E235="","",IF(T235="",DATADATE,T235)-E235)</f>
        <v/>
      </c>
      <c r="X235" s="14">
        <f>IF(OR(V235="",T235&lt;&gt;""),"",IF(DATADATE&gt;V235,"OVERDUE",""))</f>
        <v/>
      </c>
      <c r="Y235" s="14">
        <f>IF(A235="","",IF(T235&lt;&gt;"","Closed","Open"))</f>
        <v/>
      </c>
      <c r="Z235" s="15" t="n"/>
      <c r="AA235" s="15" t="n"/>
    </row>
    <row r="236">
      <c r="A236" s="14">
        <f>IF(D236="","",PROJ&amp;"-"&amp;B236&amp;"-"&amp;C236&amp;"-"&amp;TEXT(D236,"0000"))</f>
        <v/>
      </c>
      <c r="B236" s="15" t="n"/>
      <c r="C236" s="15" t="n"/>
      <c r="D236" s="15" t="n"/>
      <c r="E236" s="16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6" t="n"/>
      <c r="Q236" s="15" t="n"/>
      <c r="R236" s="16" t="n"/>
      <c r="S236" s="15" t="n"/>
      <c r="T236" s="16" t="n"/>
      <c r="U236" s="15" t="n"/>
      <c r="V236" s="17">
        <f>IF(E236="","",IF(B236="NCR",E236+TA_NCR,_xlfn.WORKDAY.INTL(E236,TA_SOR,WEEKEND,HOL)))</f>
        <v/>
      </c>
      <c r="W236" s="14">
        <f>IF(E236="","",IF(T236="",DATADATE,T236)-E236)</f>
        <v/>
      </c>
      <c r="X236" s="14">
        <f>IF(OR(V236="",T236&lt;&gt;""),"",IF(DATADATE&gt;V236,"OVERDUE",""))</f>
        <v/>
      </c>
      <c r="Y236" s="14">
        <f>IF(A236="","",IF(T236&lt;&gt;"","Closed","Open"))</f>
        <v/>
      </c>
      <c r="Z236" s="15" t="n"/>
      <c r="AA236" s="15" t="n"/>
    </row>
    <row r="237">
      <c r="A237" s="14">
        <f>IF(D237="","",PROJ&amp;"-"&amp;B237&amp;"-"&amp;C237&amp;"-"&amp;TEXT(D237,"0000"))</f>
        <v/>
      </c>
      <c r="B237" s="15" t="n"/>
      <c r="C237" s="15" t="n"/>
      <c r="D237" s="15" t="n"/>
      <c r="E237" s="16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6" t="n"/>
      <c r="Q237" s="15" t="n"/>
      <c r="R237" s="16" t="n"/>
      <c r="S237" s="15" t="n"/>
      <c r="T237" s="16" t="n"/>
      <c r="U237" s="15" t="n"/>
      <c r="V237" s="17">
        <f>IF(E237="","",IF(B237="NCR",E237+TA_NCR,_xlfn.WORKDAY.INTL(E237,TA_SOR,WEEKEND,HOL)))</f>
        <v/>
      </c>
      <c r="W237" s="14">
        <f>IF(E237="","",IF(T237="",DATADATE,T237)-E237)</f>
        <v/>
      </c>
      <c r="X237" s="14">
        <f>IF(OR(V237="",T237&lt;&gt;""),"",IF(DATADATE&gt;V237,"OVERDUE",""))</f>
        <v/>
      </c>
      <c r="Y237" s="14">
        <f>IF(A237="","",IF(T237&lt;&gt;"","Closed","Open"))</f>
        <v/>
      </c>
      <c r="Z237" s="15" t="n"/>
      <c r="AA237" s="15" t="n"/>
    </row>
    <row r="238">
      <c r="A238" s="14">
        <f>IF(D238="","",PROJ&amp;"-"&amp;B238&amp;"-"&amp;C238&amp;"-"&amp;TEXT(D238,"0000"))</f>
        <v/>
      </c>
      <c r="B238" s="15" t="n"/>
      <c r="C238" s="15" t="n"/>
      <c r="D238" s="15" t="n"/>
      <c r="E238" s="16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6" t="n"/>
      <c r="Q238" s="15" t="n"/>
      <c r="R238" s="16" t="n"/>
      <c r="S238" s="15" t="n"/>
      <c r="T238" s="16" t="n"/>
      <c r="U238" s="15" t="n"/>
      <c r="V238" s="17">
        <f>IF(E238="","",IF(B238="NCR",E238+TA_NCR,_xlfn.WORKDAY.INTL(E238,TA_SOR,WEEKEND,HOL)))</f>
        <v/>
      </c>
      <c r="W238" s="14">
        <f>IF(E238="","",IF(T238="",DATADATE,T238)-E238)</f>
        <v/>
      </c>
      <c r="X238" s="14">
        <f>IF(OR(V238="",T238&lt;&gt;""),"",IF(DATADATE&gt;V238,"OVERDUE",""))</f>
        <v/>
      </c>
      <c r="Y238" s="14">
        <f>IF(A238="","",IF(T238&lt;&gt;"","Closed","Open"))</f>
        <v/>
      </c>
      <c r="Z238" s="15" t="n"/>
      <c r="AA238" s="15" t="n"/>
    </row>
    <row r="239">
      <c r="A239" s="14">
        <f>IF(D239="","",PROJ&amp;"-"&amp;B239&amp;"-"&amp;C239&amp;"-"&amp;TEXT(D239,"0000"))</f>
        <v/>
      </c>
      <c r="B239" s="15" t="n"/>
      <c r="C239" s="15" t="n"/>
      <c r="D239" s="15" t="n"/>
      <c r="E239" s="16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6" t="n"/>
      <c r="Q239" s="15" t="n"/>
      <c r="R239" s="16" t="n"/>
      <c r="S239" s="15" t="n"/>
      <c r="T239" s="16" t="n"/>
      <c r="U239" s="15" t="n"/>
      <c r="V239" s="17">
        <f>IF(E239="","",IF(B239="NCR",E239+TA_NCR,_xlfn.WORKDAY.INTL(E239,TA_SOR,WEEKEND,HOL)))</f>
        <v/>
      </c>
      <c r="W239" s="14">
        <f>IF(E239="","",IF(T239="",DATADATE,T239)-E239)</f>
        <v/>
      </c>
      <c r="X239" s="14">
        <f>IF(OR(V239="",T239&lt;&gt;""),"",IF(DATADATE&gt;V239,"OVERDUE",""))</f>
        <v/>
      </c>
      <c r="Y239" s="14">
        <f>IF(A239="","",IF(T239&lt;&gt;"","Closed","Open"))</f>
        <v/>
      </c>
      <c r="Z239" s="15" t="n"/>
      <c r="AA239" s="15" t="n"/>
    </row>
    <row r="240">
      <c r="A240" s="14">
        <f>IF(D240="","",PROJ&amp;"-"&amp;B240&amp;"-"&amp;C240&amp;"-"&amp;TEXT(D240,"0000"))</f>
        <v/>
      </c>
      <c r="B240" s="15" t="n"/>
      <c r="C240" s="15" t="n"/>
      <c r="D240" s="15" t="n"/>
      <c r="E240" s="16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6" t="n"/>
      <c r="Q240" s="15" t="n"/>
      <c r="R240" s="16" t="n"/>
      <c r="S240" s="15" t="n"/>
      <c r="T240" s="16" t="n"/>
      <c r="U240" s="15" t="n"/>
      <c r="V240" s="17">
        <f>IF(E240="","",IF(B240="NCR",E240+TA_NCR,_xlfn.WORKDAY.INTL(E240,TA_SOR,WEEKEND,HOL)))</f>
        <v/>
      </c>
      <c r="W240" s="14">
        <f>IF(E240="","",IF(T240="",DATADATE,T240)-E240)</f>
        <v/>
      </c>
      <c r="X240" s="14">
        <f>IF(OR(V240="",T240&lt;&gt;""),"",IF(DATADATE&gt;V240,"OVERDUE",""))</f>
        <v/>
      </c>
      <c r="Y240" s="14">
        <f>IF(A240="","",IF(T240&lt;&gt;"","Closed","Open"))</f>
        <v/>
      </c>
      <c r="Z240" s="15" t="n"/>
      <c r="AA240" s="15" t="n"/>
    </row>
    <row r="241">
      <c r="A241" s="14">
        <f>IF(D241="","",PROJ&amp;"-"&amp;B241&amp;"-"&amp;C241&amp;"-"&amp;TEXT(D241,"0000"))</f>
        <v/>
      </c>
      <c r="B241" s="15" t="n"/>
      <c r="C241" s="15" t="n"/>
      <c r="D241" s="15" t="n"/>
      <c r="E241" s="16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6" t="n"/>
      <c r="Q241" s="15" t="n"/>
      <c r="R241" s="16" t="n"/>
      <c r="S241" s="15" t="n"/>
      <c r="T241" s="16" t="n"/>
      <c r="U241" s="15" t="n"/>
      <c r="V241" s="17">
        <f>IF(E241="","",IF(B241="NCR",E241+TA_NCR,_xlfn.WORKDAY.INTL(E241,TA_SOR,WEEKEND,HOL)))</f>
        <v/>
      </c>
      <c r="W241" s="14">
        <f>IF(E241="","",IF(T241="",DATADATE,T241)-E241)</f>
        <v/>
      </c>
      <c r="X241" s="14">
        <f>IF(OR(V241="",T241&lt;&gt;""),"",IF(DATADATE&gt;V241,"OVERDUE",""))</f>
        <v/>
      </c>
      <c r="Y241" s="14">
        <f>IF(A241="","",IF(T241&lt;&gt;"","Closed","Open"))</f>
        <v/>
      </c>
      <c r="Z241" s="15" t="n"/>
      <c r="AA241" s="15" t="n"/>
    </row>
    <row r="242">
      <c r="A242" s="14">
        <f>IF(D242="","",PROJ&amp;"-"&amp;B242&amp;"-"&amp;C242&amp;"-"&amp;TEXT(D242,"0000"))</f>
        <v/>
      </c>
      <c r="B242" s="15" t="n"/>
      <c r="C242" s="15" t="n"/>
      <c r="D242" s="15" t="n"/>
      <c r="E242" s="16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6" t="n"/>
      <c r="Q242" s="15" t="n"/>
      <c r="R242" s="16" t="n"/>
      <c r="S242" s="15" t="n"/>
      <c r="T242" s="16" t="n"/>
      <c r="U242" s="15" t="n"/>
      <c r="V242" s="17">
        <f>IF(E242="","",IF(B242="NCR",E242+TA_NCR,_xlfn.WORKDAY.INTL(E242,TA_SOR,WEEKEND,HOL)))</f>
        <v/>
      </c>
      <c r="W242" s="14">
        <f>IF(E242="","",IF(T242="",DATADATE,T242)-E242)</f>
        <v/>
      </c>
      <c r="X242" s="14">
        <f>IF(OR(V242="",T242&lt;&gt;""),"",IF(DATADATE&gt;V242,"OVERDUE",""))</f>
        <v/>
      </c>
      <c r="Y242" s="14">
        <f>IF(A242="","",IF(T242&lt;&gt;"","Closed","Open"))</f>
        <v/>
      </c>
      <c r="Z242" s="15" t="n"/>
      <c r="AA242" s="15" t="n"/>
    </row>
    <row r="243">
      <c r="A243" s="14">
        <f>IF(D243="","",PROJ&amp;"-"&amp;B243&amp;"-"&amp;C243&amp;"-"&amp;TEXT(D243,"0000"))</f>
        <v/>
      </c>
      <c r="B243" s="15" t="n"/>
      <c r="C243" s="15" t="n"/>
      <c r="D243" s="15" t="n"/>
      <c r="E243" s="16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6" t="n"/>
      <c r="Q243" s="15" t="n"/>
      <c r="R243" s="16" t="n"/>
      <c r="S243" s="15" t="n"/>
      <c r="T243" s="16" t="n"/>
      <c r="U243" s="15" t="n"/>
      <c r="V243" s="17">
        <f>IF(E243="","",IF(B243="NCR",E243+TA_NCR,_xlfn.WORKDAY.INTL(E243,TA_SOR,WEEKEND,HOL)))</f>
        <v/>
      </c>
      <c r="W243" s="14">
        <f>IF(E243="","",IF(T243="",DATADATE,T243)-E243)</f>
        <v/>
      </c>
      <c r="X243" s="14">
        <f>IF(OR(V243="",T243&lt;&gt;""),"",IF(DATADATE&gt;V243,"OVERDUE",""))</f>
        <v/>
      </c>
      <c r="Y243" s="14">
        <f>IF(A243="","",IF(T243&lt;&gt;"","Closed","Open"))</f>
        <v/>
      </c>
      <c r="Z243" s="15" t="n"/>
      <c r="AA243" s="15" t="n"/>
    </row>
    <row r="244">
      <c r="A244" s="14">
        <f>IF(D244="","",PROJ&amp;"-"&amp;B244&amp;"-"&amp;C244&amp;"-"&amp;TEXT(D244,"0000"))</f>
        <v/>
      </c>
      <c r="B244" s="15" t="n"/>
      <c r="C244" s="15" t="n"/>
      <c r="D244" s="15" t="n"/>
      <c r="E244" s="16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6" t="n"/>
      <c r="Q244" s="15" t="n"/>
      <c r="R244" s="16" t="n"/>
      <c r="S244" s="15" t="n"/>
      <c r="T244" s="16" t="n"/>
      <c r="U244" s="15" t="n"/>
      <c r="V244" s="17">
        <f>IF(E244="","",IF(B244="NCR",E244+TA_NCR,_xlfn.WORKDAY.INTL(E244,TA_SOR,WEEKEND,HOL)))</f>
        <v/>
      </c>
      <c r="W244" s="14">
        <f>IF(E244="","",IF(T244="",DATADATE,T244)-E244)</f>
        <v/>
      </c>
      <c r="X244" s="14">
        <f>IF(OR(V244="",T244&lt;&gt;""),"",IF(DATADATE&gt;V244,"OVERDUE",""))</f>
        <v/>
      </c>
      <c r="Y244" s="14">
        <f>IF(A244="","",IF(T244&lt;&gt;"","Closed","Open"))</f>
        <v/>
      </c>
      <c r="Z244" s="15" t="n"/>
      <c r="AA244" s="15" t="n"/>
    </row>
    <row r="245">
      <c r="A245" s="14">
        <f>IF(D245="","",PROJ&amp;"-"&amp;B245&amp;"-"&amp;C245&amp;"-"&amp;TEXT(D245,"0000"))</f>
        <v/>
      </c>
      <c r="B245" s="15" t="n"/>
      <c r="C245" s="15" t="n"/>
      <c r="D245" s="15" t="n"/>
      <c r="E245" s="16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6" t="n"/>
      <c r="Q245" s="15" t="n"/>
      <c r="R245" s="16" t="n"/>
      <c r="S245" s="15" t="n"/>
      <c r="T245" s="16" t="n"/>
      <c r="U245" s="15" t="n"/>
      <c r="V245" s="17">
        <f>IF(E245="","",IF(B245="NCR",E245+TA_NCR,_xlfn.WORKDAY.INTL(E245,TA_SOR,WEEKEND,HOL)))</f>
        <v/>
      </c>
      <c r="W245" s="14">
        <f>IF(E245="","",IF(T245="",DATADATE,T245)-E245)</f>
        <v/>
      </c>
      <c r="X245" s="14">
        <f>IF(OR(V245="",T245&lt;&gt;""),"",IF(DATADATE&gt;V245,"OVERDUE",""))</f>
        <v/>
      </c>
      <c r="Y245" s="14">
        <f>IF(A245="","",IF(T245&lt;&gt;"","Closed","Open"))</f>
        <v/>
      </c>
      <c r="Z245" s="15" t="n"/>
      <c r="AA245" s="15" t="n"/>
    </row>
    <row r="246">
      <c r="A246" s="14">
        <f>IF(D246="","",PROJ&amp;"-"&amp;B246&amp;"-"&amp;C246&amp;"-"&amp;TEXT(D246,"0000"))</f>
        <v/>
      </c>
      <c r="B246" s="15" t="n"/>
      <c r="C246" s="15" t="n"/>
      <c r="D246" s="15" t="n"/>
      <c r="E246" s="16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6" t="n"/>
      <c r="Q246" s="15" t="n"/>
      <c r="R246" s="16" t="n"/>
      <c r="S246" s="15" t="n"/>
      <c r="T246" s="16" t="n"/>
      <c r="U246" s="15" t="n"/>
      <c r="V246" s="17">
        <f>IF(E246="","",IF(B246="NCR",E246+TA_NCR,_xlfn.WORKDAY.INTL(E246,TA_SOR,WEEKEND,HOL)))</f>
        <v/>
      </c>
      <c r="W246" s="14">
        <f>IF(E246="","",IF(T246="",DATADATE,T246)-E246)</f>
        <v/>
      </c>
      <c r="X246" s="14">
        <f>IF(OR(V246="",T246&lt;&gt;""),"",IF(DATADATE&gt;V246,"OVERDUE",""))</f>
        <v/>
      </c>
      <c r="Y246" s="14">
        <f>IF(A246="","",IF(T246&lt;&gt;"","Closed","Open"))</f>
        <v/>
      </c>
      <c r="Z246" s="15" t="n"/>
      <c r="AA246" s="15" t="n"/>
    </row>
    <row r="247">
      <c r="A247" s="14">
        <f>IF(D247="","",PROJ&amp;"-"&amp;B247&amp;"-"&amp;C247&amp;"-"&amp;TEXT(D247,"0000"))</f>
        <v/>
      </c>
      <c r="B247" s="15" t="n"/>
      <c r="C247" s="15" t="n"/>
      <c r="D247" s="15" t="n"/>
      <c r="E247" s="16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6" t="n"/>
      <c r="Q247" s="15" t="n"/>
      <c r="R247" s="16" t="n"/>
      <c r="S247" s="15" t="n"/>
      <c r="T247" s="16" t="n"/>
      <c r="U247" s="15" t="n"/>
      <c r="V247" s="17">
        <f>IF(E247="","",IF(B247="NCR",E247+TA_NCR,_xlfn.WORKDAY.INTL(E247,TA_SOR,WEEKEND,HOL)))</f>
        <v/>
      </c>
      <c r="W247" s="14">
        <f>IF(E247="","",IF(T247="",DATADATE,T247)-E247)</f>
        <v/>
      </c>
      <c r="X247" s="14">
        <f>IF(OR(V247="",T247&lt;&gt;""),"",IF(DATADATE&gt;V247,"OVERDUE",""))</f>
        <v/>
      </c>
      <c r="Y247" s="14">
        <f>IF(A247="","",IF(T247&lt;&gt;"","Closed","Open"))</f>
        <v/>
      </c>
      <c r="Z247" s="15" t="n"/>
      <c r="AA247" s="15" t="n"/>
    </row>
    <row r="248">
      <c r="A248" s="14">
        <f>IF(D248="","",PROJ&amp;"-"&amp;B248&amp;"-"&amp;C248&amp;"-"&amp;TEXT(D248,"0000"))</f>
        <v/>
      </c>
      <c r="B248" s="15" t="n"/>
      <c r="C248" s="15" t="n"/>
      <c r="D248" s="15" t="n"/>
      <c r="E248" s="16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6" t="n"/>
      <c r="Q248" s="15" t="n"/>
      <c r="R248" s="16" t="n"/>
      <c r="S248" s="15" t="n"/>
      <c r="T248" s="16" t="n"/>
      <c r="U248" s="15" t="n"/>
      <c r="V248" s="17">
        <f>IF(E248="","",IF(B248="NCR",E248+TA_NCR,_xlfn.WORKDAY.INTL(E248,TA_SOR,WEEKEND,HOL)))</f>
        <v/>
      </c>
      <c r="W248" s="14">
        <f>IF(E248="","",IF(T248="",DATADATE,T248)-E248)</f>
        <v/>
      </c>
      <c r="X248" s="14">
        <f>IF(OR(V248="",T248&lt;&gt;""),"",IF(DATADATE&gt;V248,"OVERDUE",""))</f>
        <v/>
      </c>
      <c r="Y248" s="14">
        <f>IF(A248="","",IF(T248&lt;&gt;"","Closed","Open"))</f>
        <v/>
      </c>
      <c r="Z248" s="15" t="n"/>
      <c r="AA248" s="15" t="n"/>
    </row>
    <row r="249">
      <c r="A249" s="14">
        <f>IF(D249="","",PROJ&amp;"-"&amp;B249&amp;"-"&amp;C249&amp;"-"&amp;TEXT(D249,"0000"))</f>
        <v/>
      </c>
      <c r="B249" s="15" t="n"/>
      <c r="C249" s="15" t="n"/>
      <c r="D249" s="15" t="n"/>
      <c r="E249" s="16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6" t="n"/>
      <c r="Q249" s="15" t="n"/>
      <c r="R249" s="16" t="n"/>
      <c r="S249" s="15" t="n"/>
      <c r="T249" s="16" t="n"/>
      <c r="U249" s="15" t="n"/>
      <c r="V249" s="17">
        <f>IF(E249="","",IF(B249="NCR",E249+TA_NCR,_xlfn.WORKDAY.INTL(E249,TA_SOR,WEEKEND,HOL)))</f>
        <v/>
      </c>
      <c r="W249" s="14">
        <f>IF(E249="","",IF(T249="",DATADATE,T249)-E249)</f>
        <v/>
      </c>
      <c r="X249" s="14">
        <f>IF(OR(V249="",T249&lt;&gt;""),"",IF(DATADATE&gt;V249,"OVERDUE",""))</f>
        <v/>
      </c>
      <c r="Y249" s="14">
        <f>IF(A249="","",IF(T249&lt;&gt;"","Closed","Open"))</f>
        <v/>
      </c>
      <c r="Z249" s="15" t="n"/>
      <c r="AA249" s="15" t="n"/>
    </row>
    <row r="250">
      <c r="A250" s="14">
        <f>IF(D250="","",PROJ&amp;"-"&amp;B250&amp;"-"&amp;C250&amp;"-"&amp;TEXT(D250,"0000"))</f>
        <v/>
      </c>
      <c r="B250" s="15" t="n"/>
      <c r="C250" s="15" t="n"/>
      <c r="D250" s="15" t="n"/>
      <c r="E250" s="16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6" t="n"/>
      <c r="Q250" s="15" t="n"/>
      <c r="R250" s="16" t="n"/>
      <c r="S250" s="15" t="n"/>
      <c r="T250" s="16" t="n"/>
      <c r="U250" s="15" t="n"/>
      <c r="V250" s="17">
        <f>IF(E250="","",IF(B250="NCR",E250+TA_NCR,_xlfn.WORKDAY.INTL(E250,TA_SOR,WEEKEND,HOL)))</f>
        <v/>
      </c>
      <c r="W250" s="14">
        <f>IF(E250="","",IF(T250="",DATADATE,T250)-E250)</f>
        <v/>
      </c>
      <c r="X250" s="14">
        <f>IF(OR(V250="",T250&lt;&gt;""),"",IF(DATADATE&gt;V250,"OVERDUE",""))</f>
        <v/>
      </c>
      <c r="Y250" s="14">
        <f>IF(A250="","",IF(T250&lt;&gt;"","Closed","Open"))</f>
        <v/>
      </c>
      <c r="Z250" s="15" t="n"/>
      <c r="AA250" s="15" t="n"/>
    </row>
    <row r="251">
      <c r="A251" s="14">
        <f>IF(D251="","",PROJ&amp;"-"&amp;B251&amp;"-"&amp;C251&amp;"-"&amp;TEXT(D251,"0000"))</f>
        <v/>
      </c>
      <c r="B251" s="15" t="n"/>
      <c r="C251" s="15" t="n"/>
      <c r="D251" s="15" t="n"/>
      <c r="E251" s="16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6" t="n"/>
      <c r="Q251" s="15" t="n"/>
      <c r="R251" s="16" t="n"/>
      <c r="S251" s="15" t="n"/>
      <c r="T251" s="16" t="n"/>
      <c r="U251" s="15" t="n"/>
      <c r="V251" s="17">
        <f>IF(E251="","",IF(B251="NCR",E251+TA_NCR,_xlfn.WORKDAY.INTL(E251,TA_SOR,WEEKEND,HOL)))</f>
        <v/>
      </c>
      <c r="W251" s="14">
        <f>IF(E251="","",IF(T251="",DATADATE,T251)-E251)</f>
        <v/>
      </c>
      <c r="X251" s="14">
        <f>IF(OR(V251="",T251&lt;&gt;""),"",IF(DATADATE&gt;V251,"OVERDUE",""))</f>
        <v/>
      </c>
      <c r="Y251" s="14">
        <f>IF(A251="","",IF(T251&lt;&gt;"","Closed","Open"))</f>
        <v/>
      </c>
      <c r="Z251" s="15" t="n"/>
      <c r="AA251" s="15" t="n"/>
    </row>
    <row r="252">
      <c r="A252" s="14">
        <f>IF(D252="","",PROJ&amp;"-"&amp;B252&amp;"-"&amp;C252&amp;"-"&amp;TEXT(D252,"0000"))</f>
        <v/>
      </c>
      <c r="B252" s="15" t="n"/>
      <c r="C252" s="15" t="n"/>
      <c r="D252" s="15" t="n"/>
      <c r="E252" s="16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6" t="n"/>
      <c r="Q252" s="15" t="n"/>
      <c r="R252" s="16" t="n"/>
      <c r="S252" s="15" t="n"/>
      <c r="T252" s="16" t="n"/>
      <c r="U252" s="15" t="n"/>
      <c r="V252" s="17">
        <f>IF(E252="","",IF(B252="NCR",E252+TA_NCR,_xlfn.WORKDAY.INTL(E252,TA_SOR,WEEKEND,HOL)))</f>
        <v/>
      </c>
      <c r="W252" s="14">
        <f>IF(E252="","",IF(T252="",DATADATE,T252)-E252)</f>
        <v/>
      </c>
      <c r="X252" s="14">
        <f>IF(OR(V252="",T252&lt;&gt;""),"",IF(DATADATE&gt;V252,"OVERDUE",""))</f>
        <v/>
      </c>
      <c r="Y252" s="14">
        <f>IF(A252="","",IF(T252&lt;&gt;"","Closed","Open"))</f>
        <v/>
      </c>
      <c r="Z252" s="15" t="n"/>
      <c r="AA252" s="15" t="n"/>
    </row>
    <row r="253">
      <c r="A253" s="14">
        <f>IF(D253="","",PROJ&amp;"-"&amp;B253&amp;"-"&amp;C253&amp;"-"&amp;TEXT(D253,"0000"))</f>
        <v/>
      </c>
      <c r="B253" s="15" t="n"/>
      <c r="C253" s="15" t="n"/>
      <c r="D253" s="15" t="n"/>
      <c r="E253" s="16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6" t="n"/>
      <c r="Q253" s="15" t="n"/>
      <c r="R253" s="16" t="n"/>
      <c r="S253" s="15" t="n"/>
      <c r="T253" s="16" t="n"/>
      <c r="U253" s="15" t="n"/>
      <c r="V253" s="17">
        <f>IF(E253="","",IF(B253="NCR",E253+TA_NCR,_xlfn.WORKDAY.INTL(E253,TA_SOR,WEEKEND,HOL)))</f>
        <v/>
      </c>
      <c r="W253" s="14">
        <f>IF(E253="","",IF(T253="",DATADATE,T253)-E253)</f>
        <v/>
      </c>
      <c r="X253" s="14">
        <f>IF(OR(V253="",T253&lt;&gt;""),"",IF(DATADATE&gt;V253,"OVERDUE",""))</f>
        <v/>
      </c>
      <c r="Y253" s="14">
        <f>IF(A253="","",IF(T253&lt;&gt;"","Closed","Open"))</f>
        <v/>
      </c>
      <c r="Z253" s="15" t="n"/>
      <c r="AA253" s="15" t="n"/>
    </row>
    <row r="254">
      <c r="A254" s="14">
        <f>IF(D254="","",PROJ&amp;"-"&amp;B254&amp;"-"&amp;C254&amp;"-"&amp;TEXT(D254,"0000"))</f>
        <v/>
      </c>
      <c r="B254" s="15" t="n"/>
      <c r="C254" s="15" t="n"/>
      <c r="D254" s="15" t="n"/>
      <c r="E254" s="16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6" t="n"/>
      <c r="Q254" s="15" t="n"/>
      <c r="R254" s="16" t="n"/>
      <c r="S254" s="15" t="n"/>
      <c r="T254" s="16" t="n"/>
      <c r="U254" s="15" t="n"/>
      <c r="V254" s="17">
        <f>IF(E254="","",IF(B254="NCR",E254+TA_NCR,_xlfn.WORKDAY.INTL(E254,TA_SOR,WEEKEND,HOL)))</f>
        <v/>
      </c>
      <c r="W254" s="14">
        <f>IF(E254="","",IF(T254="",DATADATE,T254)-E254)</f>
        <v/>
      </c>
      <c r="X254" s="14">
        <f>IF(OR(V254="",T254&lt;&gt;""),"",IF(DATADATE&gt;V254,"OVERDUE",""))</f>
        <v/>
      </c>
      <c r="Y254" s="14">
        <f>IF(A254="","",IF(T254&lt;&gt;"","Closed","Open"))</f>
        <v/>
      </c>
      <c r="Z254" s="15" t="n"/>
      <c r="AA254" s="15" t="n"/>
    </row>
    <row r="255">
      <c r="A255" s="14">
        <f>IF(D255="","",PROJ&amp;"-"&amp;B255&amp;"-"&amp;C255&amp;"-"&amp;TEXT(D255,"0000"))</f>
        <v/>
      </c>
      <c r="B255" s="15" t="n"/>
      <c r="C255" s="15" t="n"/>
      <c r="D255" s="15" t="n"/>
      <c r="E255" s="16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6" t="n"/>
      <c r="Q255" s="15" t="n"/>
      <c r="R255" s="16" t="n"/>
      <c r="S255" s="15" t="n"/>
      <c r="T255" s="16" t="n"/>
      <c r="U255" s="15" t="n"/>
      <c r="V255" s="17">
        <f>IF(E255="","",IF(B255="NCR",E255+TA_NCR,_xlfn.WORKDAY.INTL(E255,TA_SOR,WEEKEND,HOL)))</f>
        <v/>
      </c>
      <c r="W255" s="14">
        <f>IF(E255="","",IF(T255="",DATADATE,T255)-E255)</f>
        <v/>
      </c>
      <c r="X255" s="14">
        <f>IF(OR(V255="",T255&lt;&gt;""),"",IF(DATADATE&gt;V255,"OVERDUE",""))</f>
        <v/>
      </c>
      <c r="Y255" s="14">
        <f>IF(A255="","",IF(T255&lt;&gt;"","Closed","Open"))</f>
        <v/>
      </c>
      <c r="Z255" s="15" t="n"/>
      <c r="AA255" s="15" t="n"/>
    </row>
    <row r="256">
      <c r="A256" s="14">
        <f>IF(D256="","",PROJ&amp;"-"&amp;B256&amp;"-"&amp;C256&amp;"-"&amp;TEXT(D256,"0000"))</f>
        <v/>
      </c>
      <c r="B256" s="15" t="n"/>
      <c r="C256" s="15" t="n"/>
      <c r="D256" s="15" t="n"/>
      <c r="E256" s="16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6" t="n"/>
      <c r="Q256" s="15" t="n"/>
      <c r="R256" s="16" t="n"/>
      <c r="S256" s="15" t="n"/>
      <c r="T256" s="16" t="n"/>
      <c r="U256" s="15" t="n"/>
      <c r="V256" s="17">
        <f>IF(E256="","",IF(B256="NCR",E256+TA_NCR,_xlfn.WORKDAY.INTL(E256,TA_SOR,WEEKEND,HOL)))</f>
        <v/>
      </c>
      <c r="W256" s="14">
        <f>IF(E256="","",IF(T256="",DATADATE,T256)-E256)</f>
        <v/>
      </c>
      <c r="X256" s="14">
        <f>IF(OR(V256="",T256&lt;&gt;""),"",IF(DATADATE&gt;V256,"OVERDUE",""))</f>
        <v/>
      </c>
      <c r="Y256" s="14">
        <f>IF(A256="","",IF(T256&lt;&gt;"","Closed","Open"))</f>
        <v/>
      </c>
      <c r="Z256" s="15" t="n"/>
      <c r="AA256" s="15" t="n"/>
    </row>
    <row r="257">
      <c r="A257" s="14">
        <f>IF(D257="","",PROJ&amp;"-"&amp;B257&amp;"-"&amp;C257&amp;"-"&amp;TEXT(D257,"0000"))</f>
        <v/>
      </c>
      <c r="B257" s="15" t="n"/>
      <c r="C257" s="15" t="n"/>
      <c r="D257" s="15" t="n"/>
      <c r="E257" s="16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6" t="n"/>
      <c r="Q257" s="15" t="n"/>
      <c r="R257" s="16" t="n"/>
      <c r="S257" s="15" t="n"/>
      <c r="T257" s="16" t="n"/>
      <c r="U257" s="15" t="n"/>
      <c r="V257" s="17">
        <f>IF(E257="","",IF(B257="NCR",E257+TA_NCR,_xlfn.WORKDAY.INTL(E257,TA_SOR,WEEKEND,HOL)))</f>
        <v/>
      </c>
      <c r="W257" s="14">
        <f>IF(E257="","",IF(T257="",DATADATE,T257)-E257)</f>
        <v/>
      </c>
      <c r="X257" s="14">
        <f>IF(OR(V257="",T257&lt;&gt;""),"",IF(DATADATE&gt;V257,"OVERDUE",""))</f>
        <v/>
      </c>
      <c r="Y257" s="14">
        <f>IF(A257="","",IF(T257&lt;&gt;"","Closed","Open"))</f>
        <v/>
      </c>
      <c r="Z257" s="15" t="n"/>
      <c r="AA257" s="15" t="n"/>
    </row>
    <row r="258">
      <c r="A258" s="14">
        <f>IF(D258="","",PROJ&amp;"-"&amp;B258&amp;"-"&amp;C258&amp;"-"&amp;TEXT(D258,"0000"))</f>
        <v/>
      </c>
      <c r="B258" s="15" t="n"/>
      <c r="C258" s="15" t="n"/>
      <c r="D258" s="15" t="n"/>
      <c r="E258" s="16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6" t="n"/>
      <c r="Q258" s="15" t="n"/>
      <c r="R258" s="16" t="n"/>
      <c r="S258" s="15" t="n"/>
      <c r="T258" s="16" t="n"/>
      <c r="U258" s="15" t="n"/>
      <c r="V258" s="17">
        <f>IF(E258="","",IF(B258="NCR",E258+TA_NCR,_xlfn.WORKDAY.INTL(E258,TA_SOR,WEEKEND,HOL)))</f>
        <v/>
      </c>
      <c r="W258" s="14">
        <f>IF(E258="","",IF(T258="",DATADATE,T258)-E258)</f>
        <v/>
      </c>
      <c r="X258" s="14">
        <f>IF(OR(V258="",T258&lt;&gt;""),"",IF(DATADATE&gt;V258,"OVERDUE",""))</f>
        <v/>
      </c>
      <c r="Y258" s="14">
        <f>IF(A258="","",IF(T258&lt;&gt;"","Closed","Open"))</f>
        <v/>
      </c>
      <c r="Z258" s="15" t="n"/>
      <c r="AA258" s="15" t="n"/>
    </row>
    <row r="259">
      <c r="A259" s="14">
        <f>IF(D259="","",PROJ&amp;"-"&amp;B259&amp;"-"&amp;C259&amp;"-"&amp;TEXT(D259,"0000"))</f>
        <v/>
      </c>
      <c r="B259" s="15" t="n"/>
      <c r="C259" s="15" t="n"/>
      <c r="D259" s="15" t="n"/>
      <c r="E259" s="16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6" t="n"/>
      <c r="Q259" s="15" t="n"/>
      <c r="R259" s="16" t="n"/>
      <c r="S259" s="15" t="n"/>
      <c r="T259" s="16" t="n"/>
      <c r="U259" s="15" t="n"/>
      <c r="V259" s="17">
        <f>IF(E259="","",IF(B259="NCR",E259+TA_NCR,_xlfn.WORKDAY.INTL(E259,TA_SOR,WEEKEND,HOL)))</f>
        <v/>
      </c>
      <c r="W259" s="14">
        <f>IF(E259="","",IF(T259="",DATADATE,T259)-E259)</f>
        <v/>
      </c>
      <c r="X259" s="14">
        <f>IF(OR(V259="",T259&lt;&gt;""),"",IF(DATADATE&gt;V259,"OVERDUE",""))</f>
        <v/>
      </c>
      <c r="Y259" s="14">
        <f>IF(A259="","",IF(T259&lt;&gt;"","Closed","Open"))</f>
        <v/>
      </c>
      <c r="Z259" s="15" t="n"/>
      <c r="AA259" s="15" t="n"/>
    </row>
    <row r="260">
      <c r="A260" s="14">
        <f>IF(D260="","",PROJ&amp;"-"&amp;B260&amp;"-"&amp;C260&amp;"-"&amp;TEXT(D260,"0000"))</f>
        <v/>
      </c>
      <c r="B260" s="15" t="n"/>
      <c r="C260" s="15" t="n"/>
      <c r="D260" s="15" t="n"/>
      <c r="E260" s="16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6" t="n"/>
      <c r="Q260" s="15" t="n"/>
      <c r="R260" s="16" t="n"/>
      <c r="S260" s="15" t="n"/>
      <c r="T260" s="16" t="n"/>
      <c r="U260" s="15" t="n"/>
      <c r="V260" s="17">
        <f>IF(E260="","",IF(B260="NCR",E260+TA_NCR,_xlfn.WORKDAY.INTL(E260,TA_SOR,WEEKEND,HOL)))</f>
        <v/>
      </c>
      <c r="W260" s="14">
        <f>IF(E260="","",IF(T260="",DATADATE,T260)-E260)</f>
        <v/>
      </c>
      <c r="X260" s="14">
        <f>IF(OR(V260="",T260&lt;&gt;""),"",IF(DATADATE&gt;V260,"OVERDUE",""))</f>
        <v/>
      </c>
      <c r="Y260" s="14">
        <f>IF(A260="","",IF(T260&lt;&gt;"","Closed","Open"))</f>
        <v/>
      </c>
      <c r="Z260" s="15" t="n"/>
      <c r="AA260" s="15" t="n"/>
    </row>
    <row r="261">
      <c r="A261" s="14">
        <f>IF(D261="","",PROJ&amp;"-"&amp;B261&amp;"-"&amp;C261&amp;"-"&amp;TEXT(D261,"0000"))</f>
        <v/>
      </c>
      <c r="B261" s="15" t="n"/>
      <c r="C261" s="15" t="n"/>
      <c r="D261" s="15" t="n"/>
      <c r="E261" s="16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6" t="n"/>
      <c r="Q261" s="15" t="n"/>
      <c r="R261" s="16" t="n"/>
      <c r="S261" s="15" t="n"/>
      <c r="T261" s="16" t="n"/>
      <c r="U261" s="15" t="n"/>
      <c r="V261" s="17">
        <f>IF(E261="","",IF(B261="NCR",E261+TA_NCR,_xlfn.WORKDAY.INTL(E261,TA_SOR,WEEKEND,HOL)))</f>
        <v/>
      </c>
      <c r="W261" s="14">
        <f>IF(E261="","",IF(T261="",DATADATE,T261)-E261)</f>
        <v/>
      </c>
      <c r="X261" s="14">
        <f>IF(OR(V261="",T261&lt;&gt;""),"",IF(DATADATE&gt;V261,"OVERDUE",""))</f>
        <v/>
      </c>
      <c r="Y261" s="14">
        <f>IF(A261="","",IF(T261&lt;&gt;"","Closed","Open"))</f>
        <v/>
      </c>
      <c r="Z261" s="15" t="n"/>
      <c r="AA261" s="15" t="n"/>
    </row>
    <row r="262">
      <c r="A262" s="14">
        <f>IF(D262="","",PROJ&amp;"-"&amp;B262&amp;"-"&amp;C262&amp;"-"&amp;TEXT(D262,"0000"))</f>
        <v/>
      </c>
      <c r="B262" s="15" t="n"/>
      <c r="C262" s="15" t="n"/>
      <c r="D262" s="15" t="n"/>
      <c r="E262" s="16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6" t="n"/>
      <c r="Q262" s="15" t="n"/>
      <c r="R262" s="16" t="n"/>
      <c r="S262" s="15" t="n"/>
      <c r="T262" s="16" t="n"/>
      <c r="U262" s="15" t="n"/>
      <c r="V262" s="17">
        <f>IF(E262="","",IF(B262="NCR",E262+TA_NCR,_xlfn.WORKDAY.INTL(E262,TA_SOR,WEEKEND,HOL)))</f>
        <v/>
      </c>
      <c r="W262" s="14">
        <f>IF(E262="","",IF(T262="",DATADATE,T262)-E262)</f>
        <v/>
      </c>
      <c r="X262" s="14">
        <f>IF(OR(V262="",T262&lt;&gt;""),"",IF(DATADATE&gt;V262,"OVERDUE",""))</f>
        <v/>
      </c>
      <c r="Y262" s="14">
        <f>IF(A262="","",IF(T262&lt;&gt;"","Closed","Open"))</f>
        <v/>
      </c>
      <c r="Z262" s="15" t="n"/>
      <c r="AA262" s="15" t="n"/>
    </row>
    <row r="263">
      <c r="A263" s="14">
        <f>IF(D263="","",PROJ&amp;"-"&amp;B263&amp;"-"&amp;C263&amp;"-"&amp;TEXT(D263,"0000"))</f>
        <v/>
      </c>
      <c r="B263" s="15" t="n"/>
      <c r="C263" s="15" t="n"/>
      <c r="D263" s="15" t="n"/>
      <c r="E263" s="16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6" t="n"/>
      <c r="Q263" s="15" t="n"/>
      <c r="R263" s="16" t="n"/>
      <c r="S263" s="15" t="n"/>
      <c r="T263" s="16" t="n"/>
      <c r="U263" s="15" t="n"/>
      <c r="V263" s="17">
        <f>IF(E263="","",IF(B263="NCR",E263+TA_NCR,_xlfn.WORKDAY.INTL(E263,TA_SOR,WEEKEND,HOL)))</f>
        <v/>
      </c>
      <c r="W263" s="14">
        <f>IF(E263="","",IF(T263="",DATADATE,T263)-E263)</f>
        <v/>
      </c>
      <c r="X263" s="14">
        <f>IF(OR(V263="",T263&lt;&gt;""),"",IF(DATADATE&gt;V263,"OVERDUE",""))</f>
        <v/>
      </c>
      <c r="Y263" s="14">
        <f>IF(A263="","",IF(T263&lt;&gt;"","Closed","Open"))</f>
        <v/>
      </c>
      <c r="Z263" s="15" t="n"/>
      <c r="AA263" s="15" t="n"/>
    </row>
    <row r="264">
      <c r="A264" s="14">
        <f>IF(D264="","",PROJ&amp;"-"&amp;B264&amp;"-"&amp;C264&amp;"-"&amp;TEXT(D264,"0000"))</f>
        <v/>
      </c>
      <c r="B264" s="15" t="n"/>
      <c r="C264" s="15" t="n"/>
      <c r="D264" s="15" t="n"/>
      <c r="E264" s="16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6" t="n"/>
      <c r="Q264" s="15" t="n"/>
      <c r="R264" s="16" t="n"/>
      <c r="S264" s="15" t="n"/>
      <c r="T264" s="16" t="n"/>
      <c r="U264" s="15" t="n"/>
      <c r="V264" s="17">
        <f>IF(E264="","",IF(B264="NCR",E264+TA_NCR,_xlfn.WORKDAY.INTL(E264,TA_SOR,WEEKEND,HOL)))</f>
        <v/>
      </c>
      <c r="W264" s="14">
        <f>IF(E264="","",IF(T264="",DATADATE,T264)-E264)</f>
        <v/>
      </c>
      <c r="X264" s="14">
        <f>IF(OR(V264="",T264&lt;&gt;""),"",IF(DATADATE&gt;V264,"OVERDUE",""))</f>
        <v/>
      </c>
      <c r="Y264" s="14">
        <f>IF(A264="","",IF(T264&lt;&gt;"","Closed","Open"))</f>
        <v/>
      </c>
      <c r="Z264" s="15" t="n"/>
      <c r="AA264" s="15" t="n"/>
    </row>
    <row r="265">
      <c r="A265" s="14">
        <f>IF(D265="","",PROJ&amp;"-"&amp;B265&amp;"-"&amp;C265&amp;"-"&amp;TEXT(D265,"0000"))</f>
        <v/>
      </c>
      <c r="B265" s="15" t="n"/>
      <c r="C265" s="15" t="n"/>
      <c r="D265" s="15" t="n"/>
      <c r="E265" s="16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6" t="n"/>
      <c r="Q265" s="15" t="n"/>
      <c r="R265" s="16" t="n"/>
      <c r="S265" s="15" t="n"/>
      <c r="T265" s="16" t="n"/>
      <c r="U265" s="15" t="n"/>
      <c r="V265" s="17">
        <f>IF(E265="","",IF(B265="NCR",E265+TA_NCR,_xlfn.WORKDAY.INTL(E265,TA_SOR,WEEKEND,HOL)))</f>
        <v/>
      </c>
      <c r="W265" s="14">
        <f>IF(E265="","",IF(T265="",DATADATE,T265)-E265)</f>
        <v/>
      </c>
      <c r="X265" s="14">
        <f>IF(OR(V265="",T265&lt;&gt;""),"",IF(DATADATE&gt;V265,"OVERDUE",""))</f>
        <v/>
      </c>
      <c r="Y265" s="14">
        <f>IF(A265="","",IF(T265&lt;&gt;"","Closed","Open"))</f>
        <v/>
      </c>
      <c r="Z265" s="15" t="n"/>
      <c r="AA265" s="15" t="n"/>
    </row>
    <row r="266">
      <c r="A266" s="14">
        <f>IF(D266="","",PROJ&amp;"-"&amp;B266&amp;"-"&amp;C266&amp;"-"&amp;TEXT(D266,"0000"))</f>
        <v/>
      </c>
      <c r="B266" s="15" t="n"/>
      <c r="C266" s="15" t="n"/>
      <c r="D266" s="15" t="n"/>
      <c r="E266" s="16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6" t="n"/>
      <c r="Q266" s="15" t="n"/>
      <c r="R266" s="16" t="n"/>
      <c r="S266" s="15" t="n"/>
      <c r="T266" s="16" t="n"/>
      <c r="U266" s="15" t="n"/>
      <c r="V266" s="17">
        <f>IF(E266="","",IF(B266="NCR",E266+TA_NCR,_xlfn.WORKDAY.INTL(E266,TA_SOR,WEEKEND,HOL)))</f>
        <v/>
      </c>
      <c r="W266" s="14">
        <f>IF(E266="","",IF(T266="",DATADATE,T266)-E266)</f>
        <v/>
      </c>
      <c r="X266" s="14">
        <f>IF(OR(V266="",T266&lt;&gt;""),"",IF(DATADATE&gt;V266,"OVERDUE",""))</f>
        <v/>
      </c>
      <c r="Y266" s="14">
        <f>IF(A266="","",IF(T266&lt;&gt;"","Closed","Open"))</f>
        <v/>
      </c>
      <c r="Z266" s="15" t="n"/>
      <c r="AA266" s="15" t="n"/>
    </row>
    <row r="267">
      <c r="A267" s="14">
        <f>IF(D267="","",PROJ&amp;"-"&amp;B267&amp;"-"&amp;C267&amp;"-"&amp;TEXT(D267,"0000"))</f>
        <v/>
      </c>
      <c r="B267" s="15" t="n"/>
      <c r="C267" s="15" t="n"/>
      <c r="D267" s="15" t="n"/>
      <c r="E267" s="16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6" t="n"/>
      <c r="Q267" s="15" t="n"/>
      <c r="R267" s="16" t="n"/>
      <c r="S267" s="15" t="n"/>
      <c r="T267" s="16" t="n"/>
      <c r="U267" s="15" t="n"/>
      <c r="V267" s="17">
        <f>IF(E267="","",IF(B267="NCR",E267+TA_NCR,_xlfn.WORKDAY.INTL(E267,TA_SOR,WEEKEND,HOL)))</f>
        <v/>
      </c>
      <c r="W267" s="14">
        <f>IF(E267="","",IF(T267="",DATADATE,T267)-E267)</f>
        <v/>
      </c>
      <c r="X267" s="14">
        <f>IF(OR(V267="",T267&lt;&gt;""),"",IF(DATADATE&gt;V267,"OVERDUE",""))</f>
        <v/>
      </c>
      <c r="Y267" s="14">
        <f>IF(A267="","",IF(T267&lt;&gt;"","Closed","Open"))</f>
        <v/>
      </c>
      <c r="Z267" s="15" t="n"/>
      <c r="AA267" s="15" t="n"/>
    </row>
    <row r="268">
      <c r="A268" s="14">
        <f>IF(D268="","",PROJ&amp;"-"&amp;B268&amp;"-"&amp;C268&amp;"-"&amp;TEXT(D268,"0000"))</f>
        <v/>
      </c>
      <c r="B268" s="15" t="n"/>
      <c r="C268" s="15" t="n"/>
      <c r="D268" s="15" t="n"/>
      <c r="E268" s="16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6" t="n"/>
      <c r="Q268" s="15" t="n"/>
      <c r="R268" s="16" t="n"/>
      <c r="S268" s="15" t="n"/>
      <c r="T268" s="16" t="n"/>
      <c r="U268" s="15" t="n"/>
      <c r="V268" s="17">
        <f>IF(E268="","",IF(B268="NCR",E268+TA_NCR,_xlfn.WORKDAY.INTL(E268,TA_SOR,WEEKEND,HOL)))</f>
        <v/>
      </c>
      <c r="W268" s="14">
        <f>IF(E268="","",IF(T268="",DATADATE,T268)-E268)</f>
        <v/>
      </c>
      <c r="X268" s="14">
        <f>IF(OR(V268="",T268&lt;&gt;""),"",IF(DATADATE&gt;V268,"OVERDUE",""))</f>
        <v/>
      </c>
      <c r="Y268" s="14">
        <f>IF(A268="","",IF(T268&lt;&gt;"","Closed","Open"))</f>
        <v/>
      </c>
      <c r="Z268" s="15" t="n"/>
      <c r="AA268" s="15" t="n"/>
    </row>
    <row r="269">
      <c r="A269" s="14">
        <f>IF(D269="","",PROJ&amp;"-"&amp;B269&amp;"-"&amp;C269&amp;"-"&amp;TEXT(D269,"0000"))</f>
        <v/>
      </c>
      <c r="B269" s="15" t="n"/>
      <c r="C269" s="15" t="n"/>
      <c r="D269" s="15" t="n"/>
      <c r="E269" s="16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6" t="n"/>
      <c r="Q269" s="15" t="n"/>
      <c r="R269" s="16" t="n"/>
      <c r="S269" s="15" t="n"/>
      <c r="T269" s="16" t="n"/>
      <c r="U269" s="15" t="n"/>
      <c r="V269" s="17">
        <f>IF(E269="","",IF(B269="NCR",E269+TA_NCR,_xlfn.WORKDAY.INTL(E269,TA_SOR,WEEKEND,HOL)))</f>
        <v/>
      </c>
      <c r="W269" s="14">
        <f>IF(E269="","",IF(T269="",DATADATE,T269)-E269)</f>
        <v/>
      </c>
      <c r="X269" s="14">
        <f>IF(OR(V269="",T269&lt;&gt;""),"",IF(DATADATE&gt;V269,"OVERDUE",""))</f>
        <v/>
      </c>
      <c r="Y269" s="14">
        <f>IF(A269="","",IF(T269&lt;&gt;"","Closed","Open"))</f>
        <v/>
      </c>
      <c r="Z269" s="15" t="n"/>
      <c r="AA269" s="15" t="n"/>
    </row>
    <row r="270">
      <c r="A270" s="14">
        <f>IF(D270="","",PROJ&amp;"-"&amp;B270&amp;"-"&amp;C270&amp;"-"&amp;TEXT(D270,"0000"))</f>
        <v/>
      </c>
      <c r="B270" s="15" t="n"/>
      <c r="C270" s="15" t="n"/>
      <c r="D270" s="15" t="n"/>
      <c r="E270" s="16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6" t="n"/>
      <c r="Q270" s="15" t="n"/>
      <c r="R270" s="16" t="n"/>
      <c r="S270" s="15" t="n"/>
      <c r="T270" s="16" t="n"/>
      <c r="U270" s="15" t="n"/>
      <c r="V270" s="17">
        <f>IF(E270="","",IF(B270="NCR",E270+TA_NCR,_xlfn.WORKDAY.INTL(E270,TA_SOR,WEEKEND,HOL)))</f>
        <v/>
      </c>
      <c r="W270" s="14">
        <f>IF(E270="","",IF(T270="",DATADATE,T270)-E270)</f>
        <v/>
      </c>
      <c r="X270" s="14">
        <f>IF(OR(V270="",T270&lt;&gt;""),"",IF(DATADATE&gt;V270,"OVERDUE",""))</f>
        <v/>
      </c>
      <c r="Y270" s="14">
        <f>IF(A270="","",IF(T270&lt;&gt;"","Closed","Open"))</f>
        <v/>
      </c>
      <c r="Z270" s="15" t="n"/>
      <c r="AA270" s="15" t="n"/>
    </row>
    <row r="271">
      <c r="A271" s="14">
        <f>IF(D271="","",PROJ&amp;"-"&amp;B271&amp;"-"&amp;C271&amp;"-"&amp;TEXT(D271,"0000"))</f>
        <v/>
      </c>
      <c r="B271" s="15" t="n"/>
      <c r="C271" s="15" t="n"/>
      <c r="D271" s="15" t="n"/>
      <c r="E271" s="16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6" t="n"/>
      <c r="Q271" s="15" t="n"/>
      <c r="R271" s="16" t="n"/>
      <c r="S271" s="15" t="n"/>
      <c r="T271" s="16" t="n"/>
      <c r="U271" s="15" t="n"/>
      <c r="V271" s="17">
        <f>IF(E271="","",IF(B271="NCR",E271+TA_NCR,_xlfn.WORKDAY.INTL(E271,TA_SOR,WEEKEND,HOL)))</f>
        <v/>
      </c>
      <c r="W271" s="14">
        <f>IF(E271="","",IF(T271="",DATADATE,T271)-E271)</f>
        <v/>
      </c>
      <c r="X271" s="14">
        <f>IF(OR(V271="",T271&lt;&gt;""),"",IF(DATADATE&gt;V271,"OVERDUE",""))</f>
        <v/>
      </c>
      <c r="Y271" s="14">
        <f>IF(A271="","",IF(T271&lt;&gt;"","Closed","Open"))</f>
        <v/>
      </c>
      <c r="Z271" s="15" t="n"/>
      <c r="AA271" s="15" t="n"/>
    </row>
    <row r="272">
      <c r="A272" s="14">
        <f>IF(D272="","",PROJ&amp;"-"&amp;B272&amp;"-"&amp;C272&amp;"-"&amp;TEXT(D272,"0000"))</f>
        <v/>
      </c>
      <c r="B272" s="15" t="n"/>
      <c r="C272" s="15" t="n"/>
      <c r="D272" s="15" t="n"/>
      <c r="E272" s="16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6" t="n"/>
      <c r="Q272" s="15" t="n"/>
      <c r="R272" s="16" t="n"/>
      <c r="S272" s="15" t="n"/>
      <c r="T272" s="16" t="n"/>
      <c r="U272" s="15" t="n"/>
      <c r="V272" s="17">
        <f>IF(E272="","",IF(B272="NCR",E272+TA_NCR,_xlfn.WORKDAY.INTL(E272,TA_SOR,WEEKEND,HOL)))</f>
        <v/>
      </c>
      <c r="W272" s="14">
        <f>IF(E272="","",IF(T272="",DATADATE,T272)-E272)</f>
        <v/>
      </c>
      <c r="X272" s="14">
        <f>IF(OR(V272="",T272&lt;&gt;""),"",IF(DATADATE&gt;V272,"OVERDUE",""))</f>
        <v/>
      </c>
      <c r="Y272" s="14">
        <f>IF(A272="","",IF(T272&lt;&gt;"","Closed","Open"))</f>
        <v/>
      </c>
      <c r="Z272" s="15" t="n"/>
      <c r="AA272" s="15" t="n"/>
    </row>
    <row r="273">
      <c r="A273" s="14">
        <f>IF(D273="","",PROJ&amp;"-"&amp;B273&amp;"-"&amp;C273&amp;"-"&amp;TEXT(D273,"0000"))</f>
        <v/>
      </c>
      <c r="B273" s="15" t="n"/>
      <c r="C273" s="15" t="n"/>
      <c r="D273" s="15" t="n"/>
      <c r="E273" s="16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6" t="n"/>
      <c r="Q273" s="15" t="n"/>
      <c r="R273" s="16" t="n"/>
      <c r="S273" s="15" t="n"/>
      <c r="T273" s="16" t="n"/>
      <c r="U273" s="15" t="n"/>
      <c r="V273" s="17">
        <f>IF(E273="","",IF(B273="NCR",E273+TA_NCR,_xlfn.WORKDAY.INTL(E273,TA_SOR,WEEKEND,HOL)))</f>
        <v/>
      </c>
      <c r="W273" s="14">
        <f>IF(E273="","",IF(T273="",DATADATE,T273)-E273)</f>
        <v/>
      </c>
      <c r="X273" s="14">
        <f>IF(OR(V273="",T273&lt;&gt;""),"",IF(DATADATE&gt;V273,"OVERDUE",""))</f>
        <v/>
      </c>
      <c r="Y273" s="14">
        <f>IF(A273="","",IF(T273&lt;&gt;"","Closed","Open"))</f>
        <v/>
      </c>
      <c r="Z273" s="15" t="n"/>
      <c r="AA273" s="15" t="n"/>
    </row>
    <row r="274">
      <c r="A274" s="14">
        <f>IF(D274="","",PROJ&amp;"-"&amp;B274&amp;"-"&amp;C274&amp;"-"&amp;TEXT(D274,"0000"))</f>
        <v/>
      </c>
      <c r="B274" s="15" t="n"/>
      <c r="C274" s="15" t="n"/>
      <c r="D274" s="15" t="n"/>
      <c r="E274" s="16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6" t="n"/>
      <c r="Q274" s="15" t="n"/>
      <c r="R274" s="16" t="n"/>
      <c r="S274" s="15" t="n"/>
      <c r="T274" s="16" t="n"/>
      <c r="U274" s="15" t="n"/>
      <c r="V274" s="17">
        <f>IF(E274="","",IF(B274="NCR",E274+TA_NCR,_xlfn.WORKDAY.INTL(E274,TA_SOR,WEEKEND,HOL)))</f>
        <v/>
      </c>
      <c r="W274" s="14">
        <f>IF(E274="","",IF(T274="",DATADATE,T274)-E274)</f>
        <v/>
      </c>
      <c r="X274" s="14">
        <f>IF(OR(V274="",T274&lt;&gt;""),"",IF(DATADATE&gt;V274,"OVERDUE",""))</f>
        <v/>
      </c>
      <c r="Y274" s="14">
        <f>IF(A274="","",IF(T274&lt;&gt;"","Closed","Open"))</f>
        <v/>
      </c>
      <c r="Z274" s="15" t="n"/>
      <c r="AA274" s="15" t="n"/>
    </row>
    <row r="275">
      <c r="A275" s="14">
        <f>IF(D275="","",PROJ&amp;"-"&amp;B275&amp;"-"&amp;C275&amp;"-"&amp;TEXT(D275,"0000"))</f>
        <v/>
      </c>
      <c r="B275" s="15" t="n"/>
      <c r="C275" s="15" t="n"/>
      <c r="D275" s="15" t="n"/>
      <c r="E275" s="16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6" t="n"/>
      <c r="Q275" s="15" t="n"/>
      <c r="R275" s="16" t="n"/>
      <c r="S275" s="15" t="n"/>
      <c r="T275" s="16" t="n"/>
      <c r="U275" s="15" t="n"/>
      <c r="V275" s="17">
        <f>IF(E275="","",IF(B275="NCR",E275+TA_NCR,_xlfn.WORKDAY.INTL(E275,TA_SOR,WEEKEND,HOL)))</f>
        <v/>
      </c>
      <c r="W275" s="14">
        <f>IF(E275="","",IF(T275="",DATADATE,T275)-E275)</f>
        <v/>
      </c>
      <c r="X275" s="14">
        <f>IF(OR(V275="",T275&lt;&gt;""),"",IF(DATADATE&gt;V275,"OVERDUE",""))</f>
        <v/>
      </c>
      <c r="Y275" s="14">
        <f>IF(A275="","",IF(T275&lt;&gt;"","Closed","Open"))</f>
        <v/>
      </c>
      <c r="Z275" s="15" t="n"/>
      <c r="AA275" s="15" t="n"/>
    </row>
    <row r="276">
      <c r="A276" s="14">
        <f>IF(D276="","",PROJ&amp;"-"&amp;B276&amp;"-"&amp;C276&amp;"-"&amp;TEXT(D276,"0000"))</f>
        <v/>
      </c>
      <c r="B276" s="15" t="n"/>
      <c r="C276" s="15" t="n"/>
      <c r="D276" s="15" t="n"/>
      <c r="E276" s="16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6" t="n"/>
      <c r="Q276" s="15" t="n"/>
      <c r="R276" s="16" t="n"/>
      <c r="S276" s="15" t="n"/>
      <c r="T276" s="16" t="n"/>
      <c r="U276" s="15" t="n"/>
      <c r="V276" s="17">
        <f>IF(E276="","",IF(B276="NCR",E276+TA_NCR,_xlfn.WORKDAY.INTL(E276,TA_SOR,WEEKEND,HOL)))</f>
        <v/>
      </c>
      <c r="W276" s="14">
        <f>IF(E276="","",IF(T276="",DATADATE,T276)-E276)</f>
        <v/>
      </c>
      <c r="X276" s="14">
        <f>IF(OR(V276="",T276&lt;&gt;""),"",IF(DATADATE&gt;V276,"OVERDUE",""))</f>
        <v/>
      </c>
      <c r="Y276" s="14">
        <f>IF(A276="","",IF(T276&lt;&gt;"","Closed","Open"))</f>
        <v/>
      </c>
      <c r="Z276" s="15" t="n"/>
      <c r="AA276" s="15" t="n"/>
    </row>
    <row r="277">
      <c r="A277" s="14">
        <f>IF(D277="","",PROJ&amp;"-"&amp;B277&amp;"-"&amp;C277&amp;"-"&amp;TEXT(D277,"0000"))</f>
        <v/>
      </c>
      <c r="B277" s="15" t="n"/>
      <c r="C277" s="15" t="n"/>
      <c r="D277" s="15" t="n"/>
      <c r="E277" s="16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6" t="n"/>
      <c r="Q277" s="15" t="n"/>
      <c r="R277" s="16" t="n"/>
      <c r="S277" s="15" t="n"/>
      <c r="T277" s="16" t="n"/>
      <c r="U277" s="15" t="n"/>
      <c r="V277" s="17">
        <f>IF(E277="","",IF(B277="NCR",E277+TA_NCR,_xlfn.WORKDAY.INTL(E277,TA_SOR,WEEKEND,HOL)))</f>
        <v/>
      </c>
      <c r="W277" s="14">
        <f>IF(E277="","",IF(T277="",DATADATE,T277)-E277)</f>
        <v/>
      </c>
      <c r="X277" s="14">
        <f>IF(OR(V277="",T277&lt;&gt;""),"",IF(DATADATE&gt;V277,"OVERDUE",""))</f>
        <v/>
      </c>
      <c r="Y277" s="14">
        <f>IF(A277="","",IF(T277&lt;&gt;"","Closed","Open"))</f>
        <v/>
      </c>
      <c r="Z277" s="15" t="n"/>
      <c r="AA277" s="15" t="n"/>
    </row>
    <row r="278">
      <c r="A278" s="14">
        <f>IF(D278="","",PROJ&amp;"-"&amp;B278&amp;"-"&amp;C278&amp;"-"&amp;TEXT(D278,"0000"))</f>
        <v/>
      </c>
      <c r="B278" s="15" t="n"/>
      <c r="C278" s="15" t="n"/>
      <c r="D278" s="15" t="n"/>
      <c r="E278" s="16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6" t="n"/>
      <c r="Q278" s="15" t="n"/>
      <c r="R278" s="16" t="n"/>
      <c r="S278" s="15" t="n"/>
      <c r="T278" s="16" t="n"/>
      <c r="U278" s="15" t="n"/>
      <c r="V278" s="17">
        <f>IF(E278="","",IF(B278="NCR",E278+TA_NCR,_xlfn.WORKDAY.INTL(E278,TA_SOR,WEEKEND,HOL)))</f>
        <v/>
      </c>
      <c r="W278" s="14">
        <f>IF(E278="","",IF(T278="",DATADATE,T278)-E278)</f>
        <v/>
      </c>
      <c r="X278" s="14">
        <f>IF(OR(V278="",T278&lt;&gt;""),"",IF(DATADATE&gt;V278,"OVERDUE",""))</f>
        <v/>
      </c>
      <c r="Y278" s="14">
        <f>IF(A278="","",IF(T278&lt;&gt;"","Closed","Open"))</f>
        <v/>
      </c>
      <c r="Z278" s="15" t="n"/>
      <c r="AA278" s="15" t="n"/>
    </row>
    <row r="279">
      <c r="A279" s="14">
        <f>IF(D279="","",PROJ&amp;"-"&amp;B279&amp;"-"&amp;C279&amp;"-"&amp;TEXT(D279,"0000"))</f>
        <v/>
      </c>
      <c r="B279" s="15" t="n"/>
      <c r="C279" s="15" t="n"/>
      <c r="D279" s="15" t="n"/>
      <c r="E279" s="16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6" t="n"/>
      <c r="Q279" s="15" t="n"/>
      <c r="R279" s="16" t="n"/>
      <c r="S279" s="15" t="n"/>
      <c r="T279" s="16" t="n"/>
      <c r="U279" s="15" t="n"/>
      <c r="V279" s="17">
        <f>IF(E279="","",IF(B279="NCR",E279+TA_NCR,_xlfn.WORKDAY.INTL(E279,TA_SOR,WEEKEND,HOL)))</f>
        <v/>
      </c>
      <c r="W279" s="14">
        <f>IF(E279="","",IF(T279="",DATADATE,T279)-E279)</f>
        <v/>
      </c>
      <c r="X279" s="14">
        <f>IF(OR(V279="",T279&lt;&gt;""),"",IF(DATADATE&gt;V279,"OVERDUE",""))</f>
        <v/>
      </c>
      <c r="Y279" s="14">
        <f>IF(A279="","",IF(T279&lt;&gt;"","Closed","Open"))</f>
        <v/>
      </c>
      <c r="Z279" s="15" t="n"/>
      <c r="AA279" s="15" t="n"/>
    </row>
    <row r="280">
      <c r="A280" s="14">
        <f>IF(D280="","",PROJ&amp;"-"&amp;B280&amp;"-"&amp;C280&amp;"-"&amp;TEXT(D280,"0000"))</f>
        <v/>
      </c>
      <c r="B280" s="15" t="n"/>
      <c r="C280" s="15" t="n"/>
      <c r="D280" s="15" t="n"/>
      <c r="E280" s="16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6" t="n"/>
      <c r="Q280" s="15" t="n"/>
      <c r="R280" s="16" t="n"/>
      <c r="S280" s="15" t="n"/>
      <c r="T280" s="16" t="n"/>
      <c r="U280" s="15" t="n"/>
      <c r="V280" s="17">
        <f>IF(E280="","",IF(B280="NCR",E280+TA_NCR,_xlfn.WORKDAY.INTL(E280,TA_SOR,WEEKEND,HOL)))</f>
        <v/>
      </c>
      <c r="W280" s="14">
        <f>IF(E280="","",IF(T280="",DATADATE,T280)-E280)</f>
        <v/>
      </c>
      <c r="X280" s="14">
        <f>IF(OR(V280="",T280&lt;&gt;""),"",IF(DATADATE&gt;V280,"OVERDUE",""))</f>
        <v/>
      </c>
      <c r="Y280" s="14">
        <f>IF(A280="","",IF(T280&lt;&gt;"","Closed","Open"))</f>
        <v/>
      </c>
      <c r="Z280" s="15" t="n"/>
      <c r="AA280" s="15" t="n"/>
    </row>
    <row r="281">
      <c r="A281" s="14">
        <f>IF(D281="","",PROJ&amp;"-"&amp;B281&amp;"-"&amp;C281&amp;"-"&amp;TEXT(D281,"0000"))</f>
        <v/>
      </c>
      <c r="B281" s="15" t="n"/>
      <c r="C281" s="15" t="n"/>
      <c r="D281" s="15" t="n"/>
      <c r="E281" s="16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6" t="n"/>
      <c r="Q281" s="15" t="n"/>
      <c r="R281" s="16" t="n"/>
      <c r="S281" s="15" t="n"/>
      <c r="T281" s="16" t="n"/>
      <c r="U281" s="15" t="n"/>
      <c r="V281" s="17">
        <f>IF(E281="","",IF(B281="NCR",E281+TA_NCR,_xlfn.WORKDAY.INTL(E281,TA_SOR,WEEKEND,HOL)))</f>
        <v/>
      </c>
      <c r="W281" s="14">
        <f>IF(E281="","",IF(T281="",DATADATE,T281)-E281)</f>
        <v/>
      </c>
      <c r="X281" s="14">
        <f>IF(OR(V281="",T281&lt;&gt;""),"",IF(DATADATE&gt;V281,"OVERDUE",""))</f>
        <v/>
      </c>
      <c r="Y281" s="14">
        <f>IF(A281="","",IF(T281&lt;&gt;"","Closed","Open"))</f>
        <v/>
      </c>
      <c r="Z281" s="15" t="n"/>
      <c r="AA281" s="15" t="n"/>
    </row>
    <row r="282">
      <c r="A282" s="14">
        <f>IF(D282="","",PROJ&amp;"-"&amp;B282&amp;"-"&amp;C282&amp;"-"&amp;TEXT(D282,"0000"))</f>
        <v/>
      </c>
      <c r="B282" s="15" t="n"/>
      <c r="C282" s="15" t="n"/>
      <c r="D282" s="15" t="n"/>
      <c r="E282" s="16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6" t="n"/>
      <c r="Q282" s="15" t="n"/>
      <c r="R282" s="16" t="n"/>
      <c r="S282" s="15" t="n"/>
      <c r="T282" s="16" t="n"/>
      <c r="U282" s="15" t="n"/>
      <c r="V282" s="17">
        <f>IF(E282="","",IF(B282="NCR",E282+TA_NCR,_xlfn.WORKDAY.INTL(E282,TA_SOR,WEEKEND,HOL)))</f>
        <v/>
      </c>
      <c r="W282" s="14">
        <f>IF(E282="","",IF(T282="",DATADATE,T282)-E282)</f>
        <v/>
      </c>
      <c r="X282" s="14">
        <f>IF(OR(V282="",T282&lt;&gt;""),"",IF(DATADATE&gt;V282,"OVERDUE",""))</f>
        <v/>
      </c>
      <c r="Y282" s="14">
        <f>IF(A282="","",IF(T282&lt;&gt;"","Closed","Open"))</f>
        <v/>
      </c>
      <c r="Z282" s="15" t="n"/>
      <c r="AA282" s="15" t="n"/>
    </row>
    <row r="283">
      <c r="A283" s="14">
        <f>IF(D283="","",PROJ&amp;"-"&amp;B283&amp;"-"&amp;C283&amp;"-"&amp;TEXT(D283,"0000"))</f>
        <v/>
      </c>
      <c r="B283" s="15" t="n"/>
      <c r="C283" s="15" t="n"/>
      <c r="D283" s="15" t="n"/>
      <c r="E283" s="16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6" t="n"/>
      <c r="Q283" s="15" t="n"/>
      <c r="R283" s="16" t="n"/>
      <c r="S283" s="15" t="n"/>
      <c r="T283" s="16" t="n"/>
      <c r="U283" s="15" t="n"/>
      <c r="V283" s="17">
        <f>IF(E283="","",IF(B283="NCR",E283+TA_NCR,_xlfn.WORKDAY.INTL(E283,TA_SOR,WEEKEND,HOL)))</f>
        <v/>
      </c>
      <c r="W283" s="14">
        <f>IF(E283="","",IF(T283="",DATADATE,T283)-E283)</f>
        <v/>
      </c>
      <c r="X283" s="14">
        <f>IF(OR(V283="",T283&lt;&gt;""),"",IF(DATADATE&gt;V283,"OVERDUE",""))</f>
        <v/>
      </c>
      <c r="Y283" s="14">
        <f>IF(A283="","",IF(T283&lt;&gt;"","Closed","Open"))</f>
        <v/>
      </c>
      <c r="Z283" s="15" t="n"/>
      <c r="AA283" s="15" t="n"/>
    </row>
    <row r="284">
      <c r="A284" s="14">
        <f>IF(D284="","",PROJ&amp;"-"&amp;B284&amp;"-"&amp;C284&amp;"-"&amp;TEXT(D284,"0000"))</f>
        <v/>
      </c>
      <c r="B284" s="15" t="n"/>
      <c r="C284" s="15" t="n"/>
      <c r="D284" s="15" t="n"/>
      <c r="E284" s="16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6" t="n"/>
      <c r="Q284" s="15" t="n"/>
      <c r="R284" s="16" t="n"/>
      <c r="S284" s="15" t="n"/>
      <c r="T284" s="16" t="n"/>
      <c r="U284" s="15" t="n"/>
      <c r="V284" s="17">
        <f>IF(E284="","",IF(B284="NCR",E284+TA_NCR,_xlfn.WORKDAY.INTL(E284,TA_SOR,WEEKEND,HOL)))</f>
        <v/>
      </c>
      <c r="W284" s="14">
        <f>IF(E284="","",IF(T284="",DATADATE,T284)-E284)</f>
        <v/>
      </c>
      <c r="X284" s="14">
        <f>IF(OR(V284="",T284&lt;&gt;""),"",IF(DATADATE&gt;V284,"OVERDUE",""))</f>
        <v/>
      </c>
      <c r="Y284" s="14">
        <f>IF(A284="","",IF(T284&lt;&gt;"","Closed","Open"))</f>
        <v/>
      </c>
      <c r="Z284" s="15" t="n"/>
      <c r="AA284" s="15" t="n"/>
    </row>
    <row r="285">
      <c r="A285" s="14">
        <f>IF(D285="","",PROJ&amp;"-"&amp;B285&amp;"-"&amp;C285&amp;"-"&amp;TEXT(D285,"0000"))</f>
        <v/>
      </c>
      <c r="B285" s="15" t="n"/>
      <c r="C285" s="15" t="n"/>
      <c r="D285" s="15" t="n"/>
      <c r="E285" s="16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6" t="n"/>
      <c r="Q285" s="15" t="n"/>
      <c r="R285" s="16" t="n"/>
      <c r="S285" s="15" t="n"/>
      <c r="T285" s="16" t="n"/>
      <c r="U285" s="15" t="n"/>
      <c r="V285" s="17">
        <f>IF(E285="","",IF(B285="NCR",E285+TA_NCR,_xlfn.WORKDAY.INTL(E285,TA_SOR,WEEKEND,HOL)))</f>
        <v/>
      </c>
      <c r="W285" s="14">
        <f>IF(E285="","",IF(T285="",DATADATE,T285)-E285)</f>
        <v/>
      </c>
      <c r="X285" s="14">
        <f>IF(OR(V285="",T285&lt;&gt;""),"",IF(DATADATE&gt;V285,"OVERDUE",""))</f>
        <v/>
      </c>
      <c r="Y285" s="14">
        <f>IF(A285="","",IF(T285&lt;&gt;"","Closed","Open"))</f>
        <v/>
      </c>
      <c r="Z285" s="15" t="n"/>
      <c r="AA285" s="15" t="n"/>
    </row>
    <row r="286">
      <c r="A286" s="14">
        <f>IF(D286="","",PROJ&amp;"-"&amp;B286&amp;"-"&amp;C286&amp;"-"&amp;TEXT(D286,"0000"))</f>
        <v/>
      </c>
      <c r="B286" s="15" t="n"/>
      <c r="C286" s="15" t="n"/>
      <c r="D286" s="15" t="n"/>
      <c r="E286" s="16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6" t="n"/>
      <c r="Q286" s="15" t="n"/>
      <c r="R286" s="16" t="n"/>
      <c r="S286" s="15" t="n"/>
      <c r="T286" s="16" t="n"/>
      <c r="U286" s="15" t="n"/>
      <c r="V286" s="17">
        <f>IF(E286="","",IF(B286="NCR",E286+TA_NCR,_xlfn.WORKDAY.INTL(E286,TA_SOR,WEEKEND,HOL)))</f>
        <v/>
      </c>
      <c r="W286" s="14">
        <f>IF(E286="","",IF(T286="",DATADATE,T286)-E286)</f>
        <v/>
      </c>
      <c r="X286" s="14">
        <f>IF(OR(V286="",T286&lt;&gt;""),"",IF(DATADATE&gt;V286,"OVERDUE",""))</f>
        <v/>
      </c>
      <c r="Y286" s="14">
        <f>IF(A286="","",IF(T286&lt;&gt;"","Closed","Open"))</f>
        <v/>
      </c>
      <c r="Z286" s="15" t="n"/>
      <c r="AA286" s="15" t="n"/>
    </row>
    <row r="287">
      <c r="A287" s="14">
        <f>IF(D287="","",PROJ&amp;"-"&amp;B287&amp;"-"&amp;C287&amp;"-"&amp;TEXT(D287,"0000"))</f>
        <v/>
      </c>
      <c r="B287" s="15" t="n"/>
      <c r="C287" s="15" t="n"/>
      <c r="D287" s="15" t="n"/>
      <c r="E287" s="16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6" t="n"/>
      <c r="Q287" s="15" t="n"/>
      <c r="R287" s="16" t="n"/>
      <c r="S287" s="15" t="n"/>
      <c r="T287" s="16" t="n"/>
      <c r="U287" s="15" t="n"/>
      <c r="V287" s="17">
        <f>IF(E287="","",IF(B287="NCR",E287+TA_NCR,_xlfn.WORKDAY.INTL(E287,TA_SOR,WEEKEND,HOL)))</f>
        <v/>
      </c>
      <c r="W287" s="14">
        <f>IF(E287="","",IF(T287="",DATADATE,T287)-E287)</f>
        <v/>
      </c>
      <c r="X287" s="14">
        <f>IF(OR(V287="",T287&lt;&gt;""),"",IF(DATADATE&gt;V287,"OVERDUE",""))</f>
        <v/>
      </c>
      <c r="Y287" s="14">
        <f>IF(A287="","",IF(T287&lt;&gt;"","Closed","Open"))</f>
        <v/>
      </c>
      <c r="Z287" s="15" t="n"/>
      <c r="AA287" s="15" t="n"/>
    </row>
    <row r="288">
      <c r="A288" s="14">
        <f>IF(D288="","",PROJ&amp;"-"&amp;B288&amp;"-"&amp;C288&amp;"-"&amp;TEXT(D288,"0000"))</f>
        <v/>
      </c>
      <c r="B288" s="15" t="n"/>
      <c r="C288" s="15" t="n"/>
      <c r="D288" s="15" t="n"/>
      <c r="E288" s="16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6" t="n"/>
      <c r="Q288" s="15" t="n"/>
      <c r="R288" s="16" t="n"/>
      <c r="S288" s="15" t="n"/>
      <c r="T288" s="16" t="n"/>
      <c r="U288" s="15" t="n"/>
      <c r="V288" s="17">
        <f>IF(E288="","",IF(B288="NCR",E288+TA_NCR,_xlfn.WORKDAY.INTL(E288,TA_SOR,WEEKEND,HOL)))</f>
        <v/>
      </c>
      <c r="W288" s="14">
        <f>IF(E288="","",IF(T288="",DATADATE,T288)-E288)</f>
        <v/>
      </c>
      <c r="X288" s="14">
        <f>IF(OR(V288="",T288&lt;&gt;""),"",IF(DATADATE&gt;V288,"OVERDUE",""))</f>
        <v/>
      </c>
      <c r="Y288" s="14">
        <f>IF(A288="","",IF(T288&lt;&gt;"","Closed","Open"))</f>
        <v/>
      </c>
      <c r="Z288" s="15" t="n"/>
      <c r="AA288" s="15" t="n"/>
    </row>
    <row r="289">
      <c r="A289" s="14">
        <f>IF(D289="","",PROJ&amp;"-"&amp;B289&amp;"-"&amp;C289&amp;"-"&amp;TEXT(D289,"0000"))</f>
        <v/>
      </c>
      <c r="B289" s="15" t="n"/>
      <c r="C289" s="15" t="n"/>
      <c r="D289" s="15" t="n"/>
      <c r="E289" s="16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6" t="n"/>
      <c r="Q289" s="15" t="n"/>
      <c r="R289" s="16" t="n"/>
      <c r="S289" s="15" t="n"/>
      <c r="T289" s="16" t="n"/>
      <c r="U289" s="15" t="n"/>
      <c r="V289" s="17">
        <f>IF(E289="","",IF(B289="NCR",E289+TA_NCR,_xlfn.WORKDAY.INTL(E289,TA_SOR,WEEKEND,HOL)))</f>
        <v/>
      </c>
      <c r="W289" s="14">
        <f>IF(E289="","",IF(T289="",DATADATE,T289)-E289)</f>
        <v/>
      </c>
      <c r="X289" s="14">
        <f>IF(OR(V289="",T289&lt;&gt;""),"",IF(DATADATE&gt;V289,"OVERDUE",""))</f>
        <v/>
      </c>
      <c r="Y289" s="14">
        <f>IF(A289="","",IF(T289&lt;&gt;"","Closed","Open"))</f>
        <v/>
      </c>
      <c r="Z289" s="15" t="n"/>
      <c r="AA289" s="15" t="n"/>
    </row>
    <row r="290">
      <c r="A290" s="14">
        <f>IF(D290="","",PROJ&amp;"-"&amp;B290&amp;"-"&amp;C290&amp;"-"&amp;TEXT(D290,"0000"))</f>
        <v/>
      </c>
      <c r="B290" s="15" t="n"/>
      <c r="C290" s="15" t="n"/>
      <c r="D290" s="15" t="n"/>
      <c r="E290" s="16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6" t="n"/>
      <c r="Q290" s="15" t="n"/>
      <c r="R290" s="16" t="n"/>
      <c r="S290" s="15" t="n"/>
      <c r="T290" s="16" t="n"/>
      <c r="U290" s="15" t="n"/>
      <c r="V290" s="17">
        <f>IF(E290="","",IF(B290="NCR",E290+TA_NCR,_xlfn.WORKDAY.INTL(E290,TA_SOR,WEEKEND,HOL)))</f>
        <v/>
      </c>
      <c r="W290" s="14">
        <f>IF(E290="","",IF(T290="",DATADATE,T290)-E290)</f>
        <v/>
      </c>
      <c r="X290" s="14">
        <f>IF(OR(V290="",T290&lt;&gt;""),"",IF(DATADATE&gt;V290,"OVERDUE",""))</f>
        <v/>
      </c>
      <c r="Y290" s="14">
        <f>IF(A290="","",IF(T290&lt;&gt;"","Closed","Open"))</f>
        <v/>
      </c>
      <c r="Z290" s="15" t="n"/>
      <c r="AA290" s="15" t="n"/>
    </row>
    <row r="291">
      <c r="A291" s="14">
        <f>IF(D291="","",PROJ&amp;"-"&amp;B291&amp;"-"&amp;C291&amp;"-"&amp;TEXT(D291,"0000"))</f>
        <v/>
      </c>
      <c r="B291" s="15" t="n"/>
      <c r="C291" s="15" t="n"/>
      <c r="D291" s="15" t="n"/>
      <c r="E291" s="16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6" t="n"/>
      <c r="Q291" s="15" t="n"/>
      <c r="R291" s="16" t="n"/>
      <c r="S291" s="15" t="n"/>
      <c r="T291" s="16" t="n"/>
      <c r="U291" s="15" t="n"/>
      <c r="V291" s="17">
        <f>IF(E291="","",IF(B291="NCR",E291+TA_NCR,_xlfn.WORKDAY.INTL(E291,TA_SOR,WEEKEND,HOL)))</f>
        <v/>
      </c>
      <c r="W291" s="14">
        <f>IF(E291="","",IF(T291="",DATADATE,T291)-E291)</f>
        <v/>
      </c>
      <c r="X291" s="14">
        <f>IF(OR(V291="",T291&lt;&gt;""),"",IF(DATADATE&gt;V291,"OVERDUE",""))</f>
        <v/>
      </c>
      <c r="Y291" s="14">
        <f>IF(A291="","",IF(T291&lt;&gt;"","Closed","Open"))</f>
        <v/>
      </c>
      <c r="Z291" s="15" t="n"/>
      <c r="AA291" s="15" t="n"/>
    </row>
    <row r="292">
      <c r="A292" s="14">
        <f>IF(D292="","",PROJ&amp;"-"&amp;B292&amp;"-"&amp;C292&amp;"-"&amp;TEXT(D292,"0000"))</f>
        <v/>
      </c>
      <c r="B292" s="15" t="n"/>
      <c r="C292" s="15" t="n"/>
      <c r="D292" s="15" t="n"/>
      <c r="E292" s="16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6" t="n"/>
      <c r="Q292" s="15" t="n"/>
      <c r="R292" s="16" t="n"/>
      <c r="S292" s="15" t="n"/>
      <c r="T292" s="16" t="n"/>
      <c r="U292" s="15" t="n"/>
      <c r="V292" s="17">
        <f>IF(E292="","",IF(B292="NCR",E292+TA_NCR,_xlfn.WORKDAY.INTL(E292,TA_SOR,WEEKEND,HOL)))</f>
        <v/>
      </c>
      <c r="W292" s="14">
        <f>IF(E292="","",IF(T292="",DATADATE,T292)-E292)</f>
        <v/>
      </c>
      <c r="X292" s="14">
        <f>IF(OR(V292="",T292&lt;&gt;""),"",IF(DATADATE&gt;V292,"OVERDUE",""))</f>
        <v/>
      </c>
      <c r="Y292" s="14">
        <f>IF(A292="","",IF(T292&lt;&gt;"","Closed","Open"))</f>
        <v/>
      </c>
      <c r="Z292" s="15" t="n"/>
      <c r="AA292" s="15" t="n"/>
    </row>
    <row r="293">
      <c r="A293" s="14">
        <f>IF(D293="","",PROJ&amp;"-"&amp;B293&amp;"-"&amp;C293&amp;"-"&amp;TEXT(D293,"0000"))</f>
        <v/>
      </c>
      <c r="B293" s="15" t="n"/>
      <c r="C293" s="15" t="n"/>
      <c r="D293" s="15" t="n"/>
      <c r="E293" s="16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6" t="n"/>
      <c r="Q293" s="15" t="n"/>
      <c r="R293" s="16" t="n"/>
      <c r="S293" s="15" t="n"/>
      <c r="T293" s="16" t="n"/>
      <c r="U293" s="15" t="n"/>
      <c r="V293" s="17">
        <f>IF(E293="","",IF(B293="NCR",E293+TA_NCR,_xlfn.WORKDAY.INTL(E293,TA_SOR,WEEKEND,HOL)))</f>
        <v/>
      </c>
      <c r="W293" s="14">
        <f>IF(E293="","",IF(T293="",DATADATE,T293)-E293)</f>
        <v/>
      </c>
      <c r="X293" s="14">
        <f>IF(OR(V293="",T293&lt;&gt;""),"",IF(DATADATE&gt;V293,"OVERDUE",""))</f>
        <v/>
      </c>
      <c r="Y293" s="14">
        <f>IF(A293="","",IF(T293&lt;&gt;"","Closed","Open"))</f>
        <v/>
      </c>
      <c r="Z293" s="15" t="n"/>
      <c r="AA293" s="15" t="n"/>
    </row>
    <row r="294">
      <c r="A294" s="14">
        <f>IF(D294="","",PROJ&amp;"-"&amp;B294&amp;"-"&amp;C294&amp;"-"&amp;TEXT(D294,"0000"))</f>
        <v/>
      </c>
      <c r="B294" s="15" t="n"/>
      <c r="C294" s="15" t="n"/>
      <c r="D294" s="15" t="n"/>
      <c r="E294" s="16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6" t="n"/>
      <c r="Q294" s="15" t="n"/>
      <c r="R294" s="16" t="n"/>
      <c r="S294" s="15" t="n"/>
      <c r="T294" s="16" t="n"/>
      <c r="U294" s="15" t="n"/>
      <c r="V294" s="17">
        <f>IF(E294="","",IF(B294="NCR",E294+TA_NCR,_xlfn.WORKDAY.INTL(E294,TA_SOR,WEEKEND,HOL)))</f>
        <v/>
      </c>
      <c r="W294" s="14">
        <f>IF(E294="","",IF(T294="",DATADATE,T294)-E294)</f>
        <v/>
      </c>
      <c r="X294" s="14">
        <f>IF(OR(V294="",T294&lt;&gt;""),"",IF(DATADATE&gt;V294,"OVERDUE",""))</f>
        <v/>
      </c>
      <c r="Y294" s="14">
        <f>IF(A294="","",IF(T294&lt;&gt;"","Closed","Open"))</f>
        <v/>
      </c>
      <c r="Z294" s="15" t="n"/>
      <c r="AA294" s="15" t="n"/>
    </row>
    <row r="295">
      <c r="A295" s="14">
        <f>IF(D295="","",PROJ&amp;"-"&amp;B295&amp;"-"&amp;C295&amp;"-"&amp;TEXT(D295,"0000"))</f>
        <v/>
      </c>
      <c r="B295" s="15" t="n"/>
      <c r="C295" s="15" t="n"/>
      <c r="D295" s="15" t="n"/>
      <c r="E295" s="16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6" t="n"/>
      <c r="Q295" s="15" t="n"/>
      <c r="R295" s="16" t="n"/>
      <c r="S295" s="15" t="n"/>
      <c r="T295" s="16" t="n"/>
      <c r="U295" s="15" t="n"/>
      <c r="V295" s="17">
        <f>IF(E295="","",IF(B295="NCR",E295+TA_NCR,_xlfn.WORKDAY.INTL(E295,TA_SOR,WEEKEND,HOL)))</f>
        <v/>
      </c>
      <c r="W295" s="14">
        <f>IF(E295="","",IF(T295="",DATADATE,T295)-E295)</f>
        <v/>
      </c>
      <c r="X295" s="14">
        <f>IF(OR(V295="",T295&lt;&gt;""),"",IF(DATADATE&gt;V295,"OVERDUE",""))</f>
        <v/>
      </c>
      <c r="Y295" s="14">
        <f>IF(A295="","",IF(T295&lt;&gt;"","Closed","Open"))</f>
        <v/>
      </c>
      <c r="Z295" s="15" t="n"/>
      <c r="AA295" s="15" t="n"/>
    </row>
    <row r="296">
      <c r="A296" s="14">
        <f>IF(D296="","",PROJ&amp;"-"&amp;B296&amp;"-"&amp;C296&amp;"-"&amp;TEXT(D296,"0000"))</f>
        <v/>
      </c>
      <c r="B296" s="15" t="n"/>
      <c r="C296" s="15" t="n"/>
      <c r="D296" s="15" t="n"/>
      <c r="E296" s="16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6" t="n"/>
      <c r="Q296" s="15" t="n"/>
      <c r="R296" s="16" t="n"/>
      <c r="S296" s="15" t="n"/>
      <c r="T296" s="16" t="n"/>
      <c r="U296" s="15" t="n"/>
      <c r="V296" s="17">
        <f>IF(E296="","",IF(B296="NCR",E296+TA_NCR,_xlfn.WORKDAY.INTL(E296,TA_SOR,WEEKEND,HOL)))</f>
        <v/>
      </c>
      <c r="W296" s="14">
        <f>IF(E296="","",IF(T296="",DATADATE,T296)-E296)</f>
        <v/>
      </c>
      <c r="X296" s="14">
        <f>IF(OR(V296="",T296&lt;&gt;""),"",IF(DATADATE&gt;V296,"OVERDUE",""))</f>
        <v/>
      </c>
      <c r="Y296" s="14">
        <f>IF(A296="","",IF(T296&lt;&gt;"","Closed","Open"))</f>
        <v/>
      </c>
      <c r="Z296" s="15" t="n"/>
      <c r="AA296" s="15" t="n"/>
    </row>
    <row r="297">
      <c r="A297" s="14">
        <f>IF(D297="","",PROJ&amp;"-"&amp;B297&amp;"-"&amp;C297&amp;"-"&amp;TEXT(D297,"0000"))</f>
        <v/>
      </c>
      <c r="B297" s="15" t="n"/>
      <c r="C297" s="15" t="n"/>
      <c r="D297" s="15" t="n"/>
      <c r="E297" s="16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6" t="n"/>
      <c r="Q297" s="15" t="n"/>
      <c r="R297" s="16" t="n"/>
      <c r="S297" s="15" t="n"/>
      <c r="T297" s="16" t="n"/>
      <c r="U297" s="15" t="n"/>
      <c r="V297" s="17">
        <f>IF(E297="","",IF(B297="NCR",E297+TA_NCR,_xlfn.WORKDAY.INTL(E297,TA_SOR,WEEKEND,HOL)))</f>
        <v/>
      </c>
      <c r="W297" s="14">
        <f>IF(E297="","",IF(T297="",DATADATE,T297)-E297)</f>
        <v/>
      </c>
      <c r="X297" s="14">
        <f>IF(OR(V297="",T297&lt;&gt;""),"",IF(DATADATE&gt;V297,"OVERDUE",""))</f>
        <v/>
      </c>
      <c r="Y297" s="14">
        <f>IF(A297="","",IF(T297&lt;&gt;"","Closed","Open"))</f>
        <v/>
      </c>
      <c r="Z297" s="15" t="n"/>
      <c r="AA297" s="15" t="n"/>
    </row>
    <row r="298">
      <c r="A298" s="14">
        <f>IF(D298="","",PROJ&amp;"-"&amp;B298&amp;"-"&amp;C298&amp;"-"&amp;TEXT(D298,"0000"))</f>
        <v/>
      </c>
      <c r="B298" s="15" t="n"/>
      <c r="C298" s="15" t="n"/>
      <c r="D298" s="15" t="n"/>
      <c r="E298" s="16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6" t="n"/>
      <c r="Q298" s="15" t="n"/>
      <c r="R298" s="16" t="n"/>
      <c r="S298" s="15" t="n"/>
      <c r="T298" s="16" t="n"/>
      <c r="U298" s="15" t="n"/>
      <c r="V298" s="17">
        <f>IF(E298="","",IF(B298="NCR",E298+TA_NCR,_xlfn.WORKDAY.INTL(E298,TA_SOR,WEEKEND,HOL)))</f>
        <v/>
      </c>
      <c r="W298" s="14">
        <f>IF(E298="","",IF(T298="",DATADATE,T298)-E298)</f>
        <v/>
      </c>
      <c r="X298" s="14">
        <f>IF(OR(V298="",T298&lt;&gt;""),"",IF(DATADATE&gt;V298,"OVERDUE",""))</f>
        <v/>
      </c>
      <c r="Y298" s="14">
        <f>IF(A298="","",IF(T298&lt;&gt;"","Closed","Open"))</f>
        <v/>
      </c>
      <c r="Z298" s="15" t="n"/>
      <c r="AA298" s="15" t="n"/>
    </row>
    <row r="299">
      <c r="A299" s="14">
        <f>IF(D299="","",PROJ&amp;"-"&amp;B299&amp;"-"&amp;C299&amp;"-"&amp;TEXT(D299,"0000"))</f>
        <v/>
      </c>
      <c r="B299" s="15" t="n"/>
      <c r="C299" s="15" t="n"/>
      <c r="D299" s="15" t="n"/>
      <c r="E299" s="16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6" t="n"/>
      <c r="Q299" s="15" t="n"/>
      <c r="R299" s="16" t="n"/>
      <c r="S299" s="15" t="n"/>
      <c r="T299" s="16" t="n"/>
      <c r="U299" s="15" t="n"/>
      <c r="V299" s="17">
        <f>IF(E299="","",IF(B299="NCR",E299+TA_NCR,_xlfn.WORKDAY.INTL(E299,TA_SOR,WEEKEND,HOL)))</f>
        <v/>
      </c>
      <c r="W299" s="14">
        <f>IF(E299="","",IF(T299="",DATADATE,T299)-E299)</f>
        <v/>
      </c>
      <c r="X299" s="14">
        <f>IF(OR(V299="",T299&lt;&gt;""),"",IF(DATADATE&gt;V299,"OVERDUE",""))</f>
        <v/>
      </c>
      <c r="Y299" s="14">
        <f>IF(A299="","",IF(T299&lt;&gt;"","Closed","Open"))</f>
        <v/>
      </c>
      <c r="Z299" s="15" t="n"/>
      <c r="AA299" s="15" t="n"/>
    </row>
    <row r="300">
      <c r="A300" s="14">
        <f>IF(D300="","",PROJ&amp;"-"&amp;B300&amp;"-"&amp;C300&amp;"-"&amp;TEXT(D300,"0000"))</f>
        <v/>
      </c>
      <c r="B300" s="15" t="n"/>
      <c r="C300" s="15" t="n"/>
      <c r="D300" s="15" t="n"/>
      <c r="E300" s="16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6" t="n"/>
      <c r="Q300" s="15" t="n"/>
      <c r="R300" s="16" t="n"/>
      <c r="S300" s="15" t="n"/>
      <c r="T300" s="16" t="n"/>
      <c r="U300" s="15" t="n"/>
      <c r="V300" s="17">
        <f>IF(E300="","",IF(B300="NCR",E300+TA_NCR,_xlfn.WORKDAY.INTL(E300,TA_SOR,WEEKEND,HOL)))</f>
        <v/>
      </c>
      <c r="W300" s="14">
        <f>IF(E300="","",IF(T300="",DATADATE,T300)-E300)</f>
        <v/>
      </c>
      <c r="X300" s="14">
        <f>IF(OR(V300="",T300&lt;&gt;""),"",IF(DATADATE&gt;V300,"OVERDUE",""))</f>
        <v/>
      </c>
      <c r="Y300" s="14">
        <f>IF(A300="","",IF(T300&lt;&gt;"","Closed","Open"))</f>
        <v/>
      </c>
      <c r="Z300" s="15" t="n"/>
      <c r="AA300" s="15" t="n"/>
    </row>
    <row r="301">
      <c r="A301" s="14">
        <f>IF(D301="","",PROJ&amp;"-"&amp;B301&amp;"-"&amp;C301&amp;"-"&amp;TEXT(D301,"0000"))</f>
        <v/>
      </c>
      <c r="B301" s="15" t="n"/>
      <c r="C301" s="15" t="n"/>
      <c r="D301" s="15" t="n"/>
      <c r="E301" s="16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6" t="n"/>
      <c r="Q301" s="15" t="n"/>
      <c r="R301" s="16" t="n"/>
      <c r="S301" s="15" t="n"/>
      <c r="T301" s="16" t="n"/>
      <c r="U301" s="15" t="n"/>
      <c r="V301" s="17">
        <f>IF(E301="","",IF(B301="NCR",E301+TA_NCR,_xlfn.WORKDAY.INTL(E301,TA_SOR,WEEKEND,HOL)))</f>
        <v/>
      </c>
      <c r="W301" s="14">
        <f>IF(E301="","",IF(T301="",DATADATE,T301)-E301)</f>
        <v/>
      </c>
      <c r="X301" s="14">
        <f>IF(OR(V301="",T301&lt;&gt;""),"",IF(DATADATE&gt;V301,"OVERDUE",""))</f>
        <v/>
      </c>
      <c r="Y301" s="14">
        <f>IF(A301="","",IF(T301&lt;&gt;"","Closed","Open"))</f>
        <v/>
      </c>
      <c r="Z301" s="15" t="n"/>
      <c r="AA301" s="15" t="n"/>
    </row>
    <row r="302">
      <c r="A302" s="14">
        <f>IF(D302="","",PROJ&amp;"-"&amp;B302&amp;"-"&amp;C302&amp;"-"&amp;TEXT(D302,"0000"))</f>
        <v/>
      </c>
      <c r="B302" s="15" t="n"/>
      <c r="C302" s="15" t="n"/>
      <c r="D302" s="15" t="n"/>
      <c r="E302" s="16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6" t="n"/>
      <c r="Q302" s="15" t="n"/>
      <c r="R302" s="16" t="n"/>
      <c r="S302" s="15" t="n"/>
      <c r="T302" s="16" t="n"/>
      <c r="U302" s="15" t="n"/>
      <c r="V302" s="17">
        <f>IF(E302="","",IF(B302="NCR",E302+TA_NCR,_xlfn.WORKDAY.INTL(E302,TA_SOR,WEEKEND,HOL)))</f>
        <v/>
      </c>
      <c r="W302" s="14">
        <f>IF(E302="","",IF(T302="",DATADATE,T302)-E302)</f>
        <v/>
      </c>
      <c r="X302" s="14">
        <f>IF(OR(V302="",T302&lt;&gt;""),"",IF(DATADATE&gt;V302,"OVERDUE",""))</f>
        <v/>
      </c>
      <c r="Y302" s="14">
        <f>IF(A302="","",IF(T302&lt;&gt;"","Closed","Open"))</f>
        <v/>
      </c>
      <c r="Z302" s="15" t="n"/>
      <c r="AA302" s="15" t="n"/>
    </row>
    <row r="303">
      <c r="A303" s="14">
        <f>IF(D303="","",PROJ&amp;"-"&amp;B303&amp;"-"&amp;C303&amp;"-"&amp;TEXT(D303,"0000"))</f>
        <v/>
      </c>
      <c r="B303" s="15" t="n"/>
      <c r="C303" s="15" t="n"/>
      <c r="D303" s="15" t="n"/>
      <c r="E303" s="16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6" t="n"/>
      <c r="Q303" s="15" t="n"/>
      <c r="R303" s="16" t="n"/>
      <c r="S303" s="15" t="n"/>
      <c r="T303" s="16" t="n"/>
      <c r="U303" s="15" t="n"/>
      <c r="V303" s="17">
        <f>IF(E303="","",IF(B303="NCR",E303+TA_NCR,_xlfn.WORKDAY.INTL(E303,TA_SOR,WEEKEND,HOL)))</f>
        <v/>
      </c>
      <c r="W303" s="14">
        <f>IF(E303="","",IF(T303="",DATADATE,T303)-E303)</f>
        <v/>
      </c>
      <c r="X303" s="14">
        <f>IF(OR(V303="",T303&lt;&gt;""),"",IF(DATADATE&gt;V303,"OVERDUE",""))</f>
        <v/>
      </c>
      <c r="Y303" s="14">
        <f>IF(A303="","",IF(T303&lt;&gt;"","Closed","Open"))</f>
        <v/>
      </c>
      <c r="Z303" s="15" t="n"/>
      <c r="AA303" s="15" t="n"/>
    </row>
    <row r="304">
      <c r="A304" s="14">
        <f>IF(D304="","",PROJ&amp;"-"&amp;B304&amp;"-"&amp;C304&amp;"-"&amp;TEXT(D304,"0000"))</f>
        <v/>
      </c>
      <c r="B304" s="15" t="n"/>
      <c r="C304" s="15" t="n"/>
      <c r="D304" s="15" t="n"/>
      <c r="E304" s="16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6" t="n"/>
      <c r="Q304" s="15" t="n"/>
      <c r="R304" s="16" t="n"/>
      <c r="S304" s="15" t="n"/>
      <c r="T304" s="16" t="n"/>
      <c r="U304" s="15" t="n"/>
      <c r="V304" s="17">
        <f>IF(E304="","",IF(B304="NCR",E304+TA_NCR,_xlfn.WORKDAY.INTL(E304,TA_SOR,WEEKEND,HOL)))</f>
        <v/>
      </c>
      <c r="W304" s="14">
        <f>IF(E304="","",IF(T304="",DATADATE,T304)-E304)</f>
        <v/>
      </c>
      <c r="X304" s="14">
        <f>IF(OR(V304="",T304&lt;&gt;""),"",IF(DATADATE&gt;V304,"OVERDUE",""))</f>
        <v/>
      </c>
      <c r="Y304" s="14">
        <f>IF(A304="","",IF(T304&lt;&gt;"","Closed","Open"))</f>
        <v/>
      </c>
      <c r="Z304" s="15" t="n"/>
      <c r="AA304" s="15" t="n"/>
    </row>
    <row r="305">
      <c r="A305" s="14">
        <f>IF(D305="","",PROJ&amp;"-"&amp;B305&amp;"-"&amp;C305&amp;"-"&amp;TEXT(D305,"0000"))</f>
        <v/>
      </c>
      <c r="B305" s="15" t="n"/>
      <c r="C305" s="15" t="n"/>
      <c r="D305" s="15" t="n"/>
      <c r="E305" s="16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6" t="n"/>
      <c r="Q305" s="15" t="n"/>
      <c r="R305" s="16" t="n"/>
      <c r="S305" s="15" t="n"/>
      <c r="T305" s="16" t="n"/>
      <c r="U305" s="15" t="n"/>
      <c r="V305" s="17">
        <f>IF(E305="","",IF(B305="NCR",E305+TA_NCR,_xlfn.WORKDAY.INTL(E305,TA_SOR,WEEKEND,HOL)))</f>
        <v/>
      </c>
      <c r="W305" s="14">
        <f>IF(E305="","",IF(T305="",DATADATE,T305)-E305)</f>
        <v/>
      </c>
      <c r="X305" s="14">
        <f>IF(OR(V305="",T305&lt;&gt;""),"",IF(DATADATE&gt;V305,"OVERDUE",""))</f>
        <v/>
      </c>
      <c r="Y305" s="14">
        <f>IF(A305="","",IF(T305&lt;&gt;"","Closed","Open"))</f>
        <v/>
      </c>
      <c r="Z305" s="15" t="n"/>
      <c r="AA305" s="15" t="n"/>
    </row>
    <row r="306">
      <c r="A306" s="14">
        <f>IF(D306="","",PROJ&amp;"-"&amp;B306&amp;"-"&amp;C306&amp;"-"&amp;TEXT(D306,"0000"))</f>
        <v/>
      </c>
      <c r="B306" s="15" t="n"/>
      <c r="C306" s="15" t="n"/>
      <c r="D306" s="15" t="n"/>
      <c r="E306" s="16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6" t="n"/>
      <c r="Q306" s="15" t="n"/>
      <c r="R306" s="16" t="n"/>
      <c r="S306" s="15" t="n"/>
      <c r="T306" s="16" t="n"/>
      <c r="U306" s="15" t="n"/>
      <c r="V306" s="17">
        <f>IF(E306="","",IF(B306="NCR",E306+TA_NCR,_xlfn.WORKDAY.INTL(E306,TA_SOR,WEEKEND,HOL)))</f>
        <v/>
      </c>
      <c r="W306" s="14">
        <f>IF(E306="","",IF(T306="",DATADATE,T306)-E306)</f>
        <v/>
      </c>
      <c r="X306" s="14">
        <f>IF(OR(V306="",T306&lt;&gt;""),"",IF(DATADATE&gt;V306,"OVERDUE",""))</f>
        <v/>
      </c>
      <c r="Y306" s="14">
        <f>IF(A306="","",IF(T306&lt;&gt;"","Closed","Open"))</f>
        <v/>
      </c>
      <c r="Z306" s="15" t="n"/>
      <c r="AA306" s="15" t="n"/>
    </row>
    <row r="307">
      <c r="A307" s="14">
        <f>IF(D307="","",PROJ&amp;"-"&amp;B307&amp;"-"&amp;C307&amp;"-"&amp;TEXT(D307,"0000"))</f>
        <v/>
      </c>
      <c r="B307" s="15" t="n"/>
      <c r="C307" s="15" t="n"/>
      <c r="D307" s="15" t="n"/>
      <c r="E307" s="16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6" t="n"/>
      <c r="Q307" s="15" t="n"/>
      <c r="R307" s="16" t="n"/>
      <c r="S307" s="15" t="n"/>
      <c r="T307" s="16" t="n"/>
      <c r="U307" s="15" t="n"/>
      <c r="V307" s="17">
        <f>IF(E307="","",IF(B307="NCR",E307+TA_NCR,_xlfn.WORKDAY.INTL(E307,TA_SOR,WEEKEND,HOL)))</f>
        <v/>
      </c>
      <c r="W307" s="14">
        <f>IF(E307="","",IF(T307="",DATADATE,T307)-E307)</f>
        <v/>
      </c>
      <c r="X307" s="14">
        <f>IF(OR(V307="",T307&lt;&gt;""),"",IF(DATADATE&gt;V307,"OVERDUE",""))</f>
        <v/>
      </c>
      <c r="Y307" s="14">
        <f>IF(A307="","",IF(T307&lt;&gt;"","Closed","Open"))</f>
        <v/>
      </c>
      <c r="Z307" s="15" t="n"/>
      <c r="AA307" s="15" t="n"/>
    </row>
    <row r="308">
      <c r="A308" s="14">
        <f>IF(D308="","",PROJ&amp;"-"&amp;B308&amp;"-"&amp;C308&amp;"-"&amp;TEXT(D308,"0000"))</f>
        <v/>
      </c>
      <c r="B308" s="15" t="n"/>
      <c r="C308" s="15" t="n"/>
      <c r="D308" s="15" t="n"/>
      <c r="E308" s="16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6" t="n"/>
      <c r="Q308" s="15" t="n"/>
      <c r="R308" s="16" t="n"/>
      <c r="S308" s="15" t="n"/>
      <c r="T308" s="16" t="n"/>
      <c r="U308" s="15" t="n"/>
      <c r="V308" s="17">
        <f>IF(E308="","",IF(B308="NCR",E308+TA_NCR,_xlfn.WORKDAY.INTL(E308,TA_SOR,WEEKEND,HOL)))</f>
        <v/>
      </c>
      <c r="W308" s="14">
        <f>IF(E308="","",IF(T308="",DATADATE,T308)-E308)</f>
        <v/>
      </c>
      <c r="X308" s="14">
        <f>IF(OR(V308="",T308&lt;&gt;""),"",IF(DATADATE&gt;V308,"OVERDUE",""))</f>
        <v/>
      </c>
      <c r="Y308" s="14">
        <f>IF(A308="","",IF(T308&lt;&gt;"","Closed","Open"))</f>
        <v/>
      </c>
      <c r="Z308" s="15" t="n"/>
      <c r="AA308" s="15" t="n"/>
    </row>
    <row r="309">
      <c r="A309" s="14">
        <f>IF(D309="","",PROJ&amp;"-"&amp;B309&amp;"-"&amp;C309&amp;"-"&amp;TEXT(D309,"0000"))</f>
        <v/>
      </c>
      <c r="B309" s="15" t="n"/>
      <c r="C309" s="15" t="n"/>
      <c r="D309" s="15" t="n"/>
      <c r="E309" s="16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6" t="n"/>
      <c r="Q309" s="15" t="n"/>
      <c r="R309" s="16" t="n"/>
      <c r="S309" s="15" t="n"/>
      <c r="T309" s="16" t="n"/>
      <c r="U309" s="15" t="n"/>
      <c r="V309" s="17">
        <f>IF(E309="","",IF(B309="NCR",E309+TA_NCR,_xlfn.WORKDAY.INTL(E309,TA_SOR,WEEKEND,HOL)))</f>
        <v/>
      </c>
      <c r="W309" s="14">
        <f>IF(E309="","",IF(T309="",DATADATE,T309)-E309)</f>
        <v/>
      </c>
      <c r="X309" s="14">
        <f>IF(OR(V309="",T309&lt;&gt;""),"",IF(DATADATE&gt;V309,"OVERDUE",""))</f>
        <v/>
      </c>
      <c r="Y309" s="14">
        <f>IF(A309="","",IF(T309&lt;&gt;"","Closed","Open"))</f>
        <v/>
      </c>
      <c r="Z309" s="15" t="n"/>
      <c r="AA309" s="15" t="n"/>
    </row>
    <row r="310">
      <c r="A310" s="14">
        <f>IF(D310="","",PROJ&amp;"-"&amp;B310&amp;"-"&amp;C310&amp;"-"&amp;TEXT(D310,"0000"))</f>
        <v/>
      </c>
      <c r="B310" s="15" t="n"/>
      <c r="C310" s="15" t="n"/>
      <c r="D310" s="15" t="n"/>
      <c r="E310" s="16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6" t="n"/>
      <c r="Q310" s="15" t="n"/>
      <c r="R310" s="16" t="n"/>
      <c r="S310" s="15" t="n"/>
      <c r="T310" s="16" t="n"/>
      <c r="U310" s="15" t="n"/>
      <c r="V310" s="17">
        <f>IF(E310="","",IF(B310="NCR",E310+TA_NCR,_xlfn.WORKDAY.INTL(E310,TA_SOR,WEEKEND,HOL)))</f>
        <v/>
      </c>
      <c r="W310" s="14">
        <f>IF(E310="","",IF(T310="",DATADATE,T310)-E310)</f>
        <v/>
      </c>
      <c r="X310" s="14">
        <f>IF(OR(V310="",T310&lt;&gt;""),"",IF(DATADATE&gt;V310,"OVERDUE",""))</f>
        <v/>
      </c>
      <c r="Y310" s="14">
        <f>IF(A310="","",IF(T310&lt;&gt;"","Closed","Open"))</f>
        <v/>
      </c>
      <c r="Z310" s="15" t="n"/>
      <c r="AA310" s="15" t="n"/>
    </row>
    <row r="311">
      <c r="A311" s="14">
        <f>IF(D311="","",PROJ&amp;"-"&amp;B311&amp;"-"&amp;C311&amp;"-"&amp;TEXT(D311,"0000"))</f>
        <v/>
      </c>
      <c r="B311" s="15" t="n"/>
      <c r="C311" s="15" t="n"/>
      <c r="D311" s="15" t="n"/>
      <c r="E311" s="16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6" t="n"/>
      <c r="Q311" s="15" t="n"/>
      <c r="R311" s="16" t="n"/>
      <c r="S311" s="15" t="n"/>
      <c r="T311" s="16" t="n"/>
      <c r="U311" s="15" t="n"/>
      <c r="V311" s="17">
        <f>IF(E311="","",IF(B311="NCR",E311+TA_NCR,_xlfn.WORKDAY.INTL(E311,TA_SOR,WEEKEND,HOL)))</f>
        <v/>
      </c>
      <c r="W311" s="14">
        <f>IF(E311="","",IF(T311="",DATADATE,T311)-E311)</f>
        <v/>
      </c>
      <c r="X311" s="14">
        <f>IF(OR(V311="",T311&lt;&gt;""),"",IF(DATADATE&gt;V311,"OVERDUE",""))</f>
        <v/>
      </c>
      <c r="Y311" s="14">
        <f>IF(A311="","",IF(T311&lt;&gt;"","Closed","Open"))</f>
        <v/>
      </c>
      <c r="Z311" s="15" t="n"/>
      <c r="AA311" s="15" t="n"/>
    </row>
    <row r="312">
      <c r="A312" s="14">
        <f>IF(D312="","",PROJ&amp;"-"&amp;B312&amp;"-"&amp;C312&amp;"-"&amp;TEXT(D312,"0000"))</f>
        <v/>
      </c>
      <c r="B312" s="15" t="n"/>
      <c r="C312" s="15" t="n"/>
      <c r="D312" s="15" t="n"/>
      <c r="E312" s="16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6" t="n"/>
      <c r="Q312" s="15" t="n"/>
      <c r="R312" s="16" t="n"/>
      <c r="S312" s="15" t="n"/>
      <c r="T312" s="16" t="n"/>
      <c r="U312" s="15" t="n"/>
      <c r="V312" s="17">
        <f>IF(E312="","",IF(B312="NCR",E312+TA_NCR,_xlfn.WORKDAY.INTL(E312,TA_SOR,WEEKEND,HOL)))</f>
        <v/>
      </c>
      <c r="W312" s="14">
        <f>IF(E312="","",IF(T312="",DATADATE,T312)-E312)</f>
        <v/>
      </c>
      <c r="X312" s="14">
        <f>IF(OR(V312="",T312&lt;&gt;""),"",IF(DATADATE&gt;V312,"OVERDUE",""))</f>
        <v/>
      </c>
      <c r="Y312" s="14">
        <f>IF(A312="","",IF(T312&lt;&gt;"","Closed","Open"))</f>
        <v/>
      </c>
      <c r="Z312" s="15" t="n"/>
      <c r="AA312" s="15" t="n"/>
    </row>
    <row r="313">
      <c r="A313" s="14">
        <f>IF(D313="","",PROJ&amp;"-"&amp;B313&amp;"-"&amp;C313&amp;"-"&amp;TEXT(D313,"0000"))</f>
        <v/>
      </c>
      <c r="B313" s="15" t="n"/>
      <c r="C313" s="15" t="n"/>
      <c r="D313" s="15" t="n"/>
      <c r="E313" s="16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6" t="n"/>
      <c r="Q313" s="15" t="n"/>
      <c r="R313" s="16" t="n"/>
      <c r="S313" s="15" t="n"/>
      <c r="T313" s="16" t="n"/>
      <c r="U313" s="15" t="n"/>
      <c r="V313" s="17">
        <f>IF(E313="","",IF(B313="NCR",E313+TA_NCR,_xlfn.WORKDAY.INTL(E313,TA_SOR,WEEKEND,HOL)))</f>
        <v/>
      </c>
      <c r="W313" s="14">
        <f>IF(E313="","",IF(T313="",DATADATE,T313)-E313)</f>
        <v/>
      </c>
      <c r="X313" s="14">
        <f>IF(OR(V313="",T313&lt;&gt;""),"",IF(DATADATE&gt;V313,"OVERDUE",""))</f>
        <v/>
      </c>
      <c r="Y313" s="14">
        <f>IF(A313="","",IF(T313&lt;&gt;"","Closed","Open"))</f>
        <v/>
      </c>
      <c r="Z313" s="15" t="n"/>
      <c r="AA313" s="15" t="n"/>
    </row>
    <row r="314">
      <c r="A314" s="14">
        <f>IF(D314="","",PROJ&amp;"-"&amp;B314&amp;"-"&amp;C314&amp;"-"&amp;TEXT(D314,"0000"))</f>
        <v/>
      </c>
      <c r="B314" s="15" t="n"/>
      <c r="C314" s="15" t="n"/>
      <c r="D314" s="15" t="n"/>
      <c r="E314" s="16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6" t="n"/>
      <c r="Q314" s="15" t="n"/>
      <c r="R314" s="16" t="n"/>
      <c r="S314" s="15" t="n"/>
      <c r="T314" s="16" t="n"/>
      <c r="U314" s="15" t="n"/>
      <c r="V314" s="17">
        <f>IF(E314="","",IF(B314="NCR",E314+TA_NCR,_xlfn.WORKDAY.INTL(E314,TA_SOR,WEEKEND,HOL)))</f>
        <v/>
      </c>
      <c r="W314" s="14">
        <f>IF(E314="","",IF(T314="",DATADATE,T314)-E314)</f>
        <v/>
      </c>
      <c r="X314" s="14">
        <f>IF(OR(V314="",T314&lt;&gt;""),"",IF(DATADATE&gt;V314,"OVERDUE",""))</f>
        <v/>
      </c>
      <c r="Y314" s="14">
        <f>IF(A314="","",IF(T314&lt;&gt;"","Closed","Open"))</f>
        <v/>
      </c>
      <c r="Z314" s="15" t="n"/>
      <c r="AA314" s="15" t="n"/>
    </row>
    <row r="315">
      <c r="A315" s="14">
        <f>IF(D315="","",PROJ&amp;"-"&amp;B315&amp;"-"&amp;C315&amp;"-"&amp;TEXT(D315,"0000"))</f>
        <v/>
      </c>
      <c r="B315" s="15" t="n"/>
      <c r="C315" s="15" t="n"/>
      <c r="D315" s="15" t="n"/>
      <c r="E315" s="16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6" t="n"/>
      <c r="Q315" s="15" t="n"/>
      <c r="R315" s="16" t="n"/>
      <c r="S315" s="15" t="n"/>
      <c r="T315" s="16" t="n"/>
      <c r="U315" s="15" t="n"/>
      <c r="V315" s="17">
        <f>IF(E315="","",IF(B315="NCR",E315+TA_NCR,_xlfn.WORKDAY.INTL(E315,TA_SOR,WEEKEND,HOL)))</f>
        <v/>
      </c>
      <c r="W315" s="14">
        <f>IF(E315="","",IF(T315="",DATADATE,T315)-E315)</f>
        <v/>
      </c>
      <c r="X315" s="14">
        <f>IF(OR(V315="",T315&lt;&gt;""),"",IF(DATADATE&gt;V315,"OVERDUE",""))</f>
        <v/>
      </c>
      <c r="Y315" s="14">
        <f>IF(A315="","",IF(T315&lt;&gt;"","Closed","Open"))</f>
        <v/>
      </c>
      <c r="Z315" s="15" t="n"/>
      <c r="AA315" s="15" t="n"/>
    </row>
    <row r="316">
      <c r="A316" s="14">
        <f>IF(D316="","",PROJ&amp;"-"&amp;B316&amp;"-"&amp;C316&amp;"-"&amp;TEXT(D316,"0000"))</f>
        <v/>
      </c>
      <c r="B316" s="15" t="n"/>
      <c r="C316" s="15" t="n"/>
      <c r="D316" s="15" t="n"/>
      <c r="E316" s="16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6" t="n"/>
      <c r="Q316" s="15" t="n"/>
      <c r="R316" s="16" t="n"/>
      <c r="S316" s="15" t="n"/>
      <c r="T316" s="16" t="n"/>
      <c r="U316" s="15" t="n"/>
      <c r="V316" s="17">
        <f>IF(E316="","",IF(B316="NCR",E316+TA_NCR,_xlfn.WORKDAY.INTL(E316,TA_SOR,WEEKEND,HOL)))</f>
        <v/>
      </c>
      <c r="W316" s="14">
        <f>IF(E316="","",IF(T316="",DATADATE,T316)-E316)</f>
        <v/>
      </c>
      <c r="X316" s="14">
        <f>IF(OR(V316="",T316&lt;&gt;""),"",IF(DATADATE&gt;V316,"OVERDUE",""))</f>
        <v/>
      </c>
      <c r="Y316" s="14">
        <f>IF(A316="","",IF(T316&lt;&gt;"","Closed","Open"))</f>
        <v/>
      </c>
      <c r="Z316" s="15" t="n"/>
      <c r="AA316" s="15" t="n"/>
    </row>
    <row r="317">
      <c r="A317" s="14">
        <f>IF(D317="","",PROJ&amp;"-"&amp;B317&amp;"-"&amp;C317&amp;"-"&amp;TEXT(D317,"0000"))</f>
        <v/>
      </c>
      <c r="B317" s="15" t="n"/>
      <c r="C317" s="15" t="n"/>
      <c r="D317" s="15" t="n"/>
      <c r="E317" s="16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6" t="n"/>
      <c r="Q317" s="15" t="n"/>
      <c r="R317" s="16" t="n"/>
      <c r="S317" s="15" t="n"/>
      <c r="T317" s="16" t="n"/>
      <c r="U317" s="15" t="n"/>
      <c r="V317" s="17">
        <f>IF(E317="","",IF(B317="NCR",E317+TA_NCR,_xlfn.WORKDAY.INTL(E317,TA_SOR,WEEKEND,HOL)))</f>
        <v/>
      </c>
      <c r="W317" s="14">
        <f>IF(E317="","",IF(T317="",DATADATE,T317)-E317)</f>
        <v/>
      </c>
      <c r="X317" s="14">
        <f>IF(OR(V317="",T317&lt;&gt;""),"",IF(DATADATE&gt;V317,"OVERDUE",""))</f>
        <v/>
      </c>
      <c r="Y317" s="14">
        <f>IF(A317="","",IF(T317&lt;&gt;"","Closed","Open"))</f>
        <v/>
      </c>
      <c r="Z317" s="15" t="n"/>
      <c r="AA317" s="15" t="n"/>
    </row>
    <row r="318">
      <c r="A318" s="14">
        <f>IF(D318="","",PROJ&amp;"-"&amp;B318&amp;"-"&amp;C318&amp;"-"&amp;TEXT(D318,"0000"))</f>
        <v/>
      </c>
      <c r="B318" s="15" t="n"/>
      <c r="C318" s="15" t="n"/>
      <c r="D318" s="15" t="n"/>
      <c r="E318" s="16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6" t="n"/>
      <c r="Q318" s="15" t="n"/>
      <c r="R318" s="16" t="n"/>
      <c r="S318" s="15" t="n"/>
      <c r="T318" s="16" t="n"/>
      <c r="U318" s="15" t="n"/>
      <c r="V318" s="17">
        <f>IF(E318="","",IF(B318="NCR",E318+TA_NCR,_xlfn.WORKDAY.INTL(E318,TA_SOR,WEEKEND,HOL)))</f>
        <v/>
      </c>
      <c r="W318" s="14">
        <f>IF(E318="","",IF(T318="",DATADATE,T318)-E318)</f>
        <v/>
      </c>
      <c r="X318" s="14">
        <f>IF(OR(V318="",T318&lt;&gt;""),"",IF(DATADATE&gt;V318,"OVERDUE",""))</f>
        <v/>
      </c>
      <c r="Y318" s="14">
        <f>IF(A318="","",IF(T318&lt;&gt;"","Closed","Open"))</f>
        <v/>
      </c>
      <c r="Z318" s="15" t="n"/>
      <c r="AA318" s="15" t="n"/>
    </row>
    <row r="319">
      <c r="A319" s="14">
        <f>IF(D319="","",PROJ&amp;"-"&amp;B319&amp;"-"&amp;C319&amp;"-"&amp;TEXT(D319,"0000"))</f>
        <v/>
      </c>
      <c r="B319" s="15" t="n"/>
      <c r="C319" s="15" t="n"/>
      <c r="D319" s="15" t="n"/>
      <c r="E319" s="16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6" t="n"/>
      <c r="Q319" s="15" t="n"/>
      <c r="R319" s="16" t="n"/>
      <c r="S319" s="15" t="n"/>
      <c r="T319" s="16" t="n"/>
      <c r="U319" s="15" t="n"/>
      <c r="V319" s="17">
        <f>IF(E319="","",IF(B319="NCR",E319+TA_NCR,_xlfn.WORKDAY.INTL(E319,TA_SOR,WEEKEND,HOL)))</f>
        <v/>
      </c>
      <c r="W319" s="14">
        <f>IF(E319="","",IF(T319="",DATADATE,T319)-E319)</f>
        <v/>
      </c>
      <c r="X319" s="14">
        <f>IF(OR(V319="",T319&lt;&gt;""),"",IF(DATADATE&gt;V319,"OVERDUE",""))</f>
        <v/>
      </c>
      <c r="Y319" s="14">
        <f>IF(A319="","",IF(T319&lt;&gt;"","Closed","Open"))</f>
        <v/>
      </c>
      <c r="Z319" s="15" t="n"/>
      <c r="AA319" s="15" t="n"/>
    </row>
    <row r="320">
      <c r="A320" s="14">
        <f>IF(D320="","",PROJ&amp;"-"&amp;B320&amp;"-"&amp;C320&amp;"-"&amp;TEXT(D320,"0000"))</f>
        <v/>
      </c>
      <c r="B320" s="15" t="n"/>
      <c r="C320" s="15" t="n"/>
      <c r="D320" s="15" t="n"/>
      <c r="E320" s="16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6" t="n"/>
      <c r="Q320" s="15" t="n"/>
      <c r="R320" s="16" t="n"/>
      <c r="S320" s="15" t="n"/>
      <c r="T320" s="16" t="n"/>
      <c r="U320" s="15" t="n"/>
      <c r="V320" s="17">
        <f>IF(E320="","",IF(B320="NCR",E320+TA_NCR,_xlfn.WORKDAY.INTL(E320,TA_SOR,WEEKEND,HOL)))</f>
        <v/>
      </c>
      <c r="W320" s="14">
        <f>IF(E320="","",IF(T320="",DATADATE,T320)-E320)</f>
        <v/>
      </c>
      <c r="X320" s="14">
        <f>IF(OR(V320="",T320&lt;&gt;""),"",IF(DATADATE&gt;V320,"OVERDUE",""))</f>
        <v/>
      </c>
      <c r="Y320" s="14">
        <f>IF(A320="","",IF(T320&lt;&gt;"","Closed","Open"))</f>
        <v/>
      </c>
      <c r="Z320" s="15" t="n"/>
      <c r="AA320" s="15" t="n"/>
    </row>
    <row r="321">
      <c r="A321" s="14">
        <f>IF(D321="","",PROJ&amp;"-"&amp;B321&amp;"-"&amp;C321&amp;"-"&amp;TEXT(D321,"0000"))</f>
        <v/>
      </c>
      <c r="B321" s="15" t="n"/>
      <c r="C321" s="15" t="n"/>
      <c r="D321" s="15" t="n"/>
      <c r="E321" s="16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6" t="n"/>
      <c r="Q321" s="15" t="n"/>
      <c r="R321" s="16" t="n"/>
      <c r="S321" s="15" t="n"/>
      <c r="T321" s="16" t="n"/>
      <c r="U321" s="15" t="n"/>
      <c r="V321" s="17">
        <f>IF(E321="","",IF(B321="NCR",E321+TA_NCR,_xlfn.WORKDAY.INTL(E321,TA_SOR,WEEKEND,HOL)))</f>
        <v/>
      </c>
      <c r="W321" s="14">
        <f>IF(E321="","",IF(T321="",DATADATE,T321)-E321)</f>
        <v/>
      </c>
      <c r="X321" s="14">
        <f>IF(OR(V321="",T321&lt;&gt;""),"",IF(DATADATE&gt;V321,"OVERDUE",""))</f>
        <v/>
      </c>
      <c r="Y321" s="14">
        <f>IF(A321="","",IF(T321&lt;&gt;"","Closed","Open"))</f>
        <v/>
      </c>
      <c r="Z321" s="15" t="n"/>
      <c r="AA321" s="15" t="n"/>
    </row>
    <row r="322">
      <c r="A322" s="14">
        <f>IF(D322="","",PROJ&amp;"-"&amp;B322&amp;"-"&amp;C322&amp;"-"&amp;TEXT(D322,"0000"))</f>
        <v/>
      </c>
      <c r="B322" s="15" t="n"/>
      <c r="C322" s="15" t="n"/>
      <c r="D322" s="15" t="n"/>
      <c r="E322" s="16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6" t="n"/>
      <c r="Q322" s="15" t="n"/>
      <c r="R322" s="16" t="n"/>
      <c r="S322" s="15" t="n"/>
      <c r="T322" s="16" t="n"/>
      <c r="U322" s="15" t="n"/>
      <c r="V322" s="17">
        <f>IF(E322="","",IF(B322="NCR",E322+TA_NCR,_xlfn.WORKDAY.INTL(E322,TA_SOR,WEEKEND,HOL)))</f>
        <v/>
      </c>
      <c r="W322" s="14">
        <f>IF(E322="","",IF(T322="",DATADATE,T322)-E322)</f>
        <v/>
      </c>
      <c r="X322" s="14">
        <f>IF(OR(V322="",T322&lt;&gt;""),"",IF(DATADATE&gt;V322,"OVERDUE",""))</f>
        <v/>
      </c>
      <c r="Y322" s="14">
        <f>IF(A322="","",IF(T322&lt;&gt;"","Closed","Open"))</f>
        <v/>
      </c>
      <c r="Z322" s="15" t="n"/>
      <c r="AA322" s="15" t="n"/>
    </row>
    <row r="323">
      <c r="A323" s="14">
        <f>IF(D323="","",PROJ&amp;"-"&amp;B323&amp;"-"&amp;C323&amp;"-"&amp;TEXT(D323,"0000"))</f>
        <v/>
      </c>
      <c r="B323" s="15" t="n"/>
      <c r="C323" s="15" t="n"/>
      <c r="D323" s="15" t="n"/>
      <c r="E323" s="16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6" t="n"/>
      <c r="Q323" s="15" t="n"/>
      <c r="R323" s="16" t="n"/>
      <c r="S323" s="15" t="n"/>
      <c r="T323" s="16" t="n"/>
      <c r="U323" s="15" t="n"/>
      <c r="V323" s="17">
        <f>IF(E323="","",IF(B323="NCR",E323+TA_NCR,_xlfn.WORKDAY.INTL(E323,TA_SOR,WEEKEND,HOL)))</f>
        <v/>
      </c>
      <c r="W323" s="14">
        <f>IF(E323="","",IF(T323="",DATADATE,T323)-E323)</f>
        <v/>
      </c>
      <c r="X323" s="14">
        <f>IF(OR(V323="",T323&lt;&gt;""),"",IF(DATADATE&gt;V323,"OVERDUE",""))</f>
        <v/>
      </c>
      <c r="Y323" s="14">
        <f>IF(A323="","",IF(T323&lt;&gt;"","Closed","Open"))</f>
        <v/>
      </c>
      <c r="Z323" s="15" t="n"/>
      <c r="AA323" s="15" t="n"/>
    </row>
    <row r="324">
      <c r="A324" s="14">
        <f>IF(D324="","",PROJ&amp;"-"&amp;B324&amp;"-"&amp;C324&amp;"-"&amp;TEXT(D324,"0000"))</f>
        <v/>
      </c>
      <c r="B324" s="15" t="n"/>
      <c r="C324" s="15" t="n"/>
      <c r="D324" s="15" t="n"/>
      <c r="E324" s="16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6" t="n"/>
      <c r="Q324" s="15" t="n"/>
      <c r="R324" s="16" t="n"/>
      <c r="S324" s="15" t="n"/>
      <c r="T324" s="16" t="n"/>
      <c r="U324" s="15" t="n"/>
      <c r="V324" s="17">
        <f>IF(E324="","",IF(B324="NCR",E324+TA_NCR,_xlfn.WORKDAY.INTL(E324,TA_SOR,WEEKEND,HOL)))</f>
        <v/>
      </c>
      <c r="W324" s="14">
        <f>IF(E324="","",IF(T324="",DATADATE,T324)-E324)</f>
        <v/>
      </c>
      <c r="X324" s="14">
        <f>IF(OR(V324="",T324&lt;&gt;""),"",IF(DATADATE&gt;V324,"OVERDUE",""))</f>
        <v/>
      </c>
      <c r="Y324" s="14">
        <f>IF(A324="","",IF(T324&lt;&gt;"","Closed","Open"))</f>
        <v/>
      </c>
      <c r="Z324" s="15" t="n"/>
      <c r="AA324" s="15" t="n"/>
    </row>
    <row r="325">
      <c r="A325" s="14">
        <f>IF(D325="","",PROJ&amp;"-"&amp;B325&amp;"-"&amp;C325&amp;"-"&amp;TEXT(D325,"0000"))</f>
        <v/>
      </c>
      <c r="B325" s="15" t="n"/>
      <c r="C325" s="15" t="n"/>
      <c r="D325" s="15" t="n"/>
      <c r="E325" s="16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6" t="n"/>
      <c r="Q325" s="15" t="n"/>
      <c r="R325" s="16" t="n"/>
      <c r="S325" s="15" t="n"/>
      <c r="T325" s="16" t="n"/>
      <c r="U325" s="15" t="n"/>
      <c r="V325" s="17">
        <f>IF(E325="","",IF(B325="NCR",E325+TA_NCR,_xlfn.WORKDAY.INTL(E325,TA_SOR,WEEKEND,HOL)))</f>
        <v/>
      </c>
      <c r="W325" s="14">
        <f>IF(E325="","",IF(T325="",DATADATE,T325)-E325)</f>
        <v/>
      </c>
      <c r="X325" s="14">
        <f>IF(OR(V325="",T325&lt;&gt;""),"",IF(DATADATE&gt;V325,"OVERDUE",""))</f>
        <v/>
      </c>
      <c r="Y325" s="14">
        <f>IF(A325="","",IF(T325&lt;&gt;"","Closed","Open"))</f>
        <v/>
      </c>
      <c r="Z325" s="15" t="n"/>
      <c r="AA325" s="15" t="n"/>
    </row>
    <row r="326">
      <c r="A326" s="14">
        <f>IF(D326="","",PROJ&amp;"-"&amp;B326&amp;"-"&amp;C326&amp;"-"&amp;TEXT(D326,"0000"))</f>
        <v/>
      </c>
      <c r="B326" s="15" t="n"/>
      <c r="C326" s="15" t="n"/>
      <c r="D326" s="15" t="n"/>
      <c r="E326" s="16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6" t="n"/>
      <c r="Q326" s="15" t="n"/>
      <c r="R326" s="16" t="n"/>
      <c r="S326" s="15" t="n"/>
      <c r="T326" s="16" t="n"/>
      <c r="U326" s="15" t="n"/>
      <c r="V326" s="17">
        <f>IF(E326="","",IF(B326="NCR",E326+TA_NCR,_xlfn.WORKDAY.INTL(E326,TA_SOR,WEEKEND,HOL)))</f>
        <v/>
      </c>
      <c r="W326" s="14">
        <f>IF(E326="","",IF(T326="",DATADATE,T326)-E326)</f>
        <v/>
      </c>
      <c r="X326" s="14">
        <f>IF(OR(V326="",T326&lt;&gt;""),"",IF(DATADATE&gt;V326,"OVERDUE",""))</f>
        <v/>
      </c>
      <c r="Y326" s="14">
        <f>IF(A326="","",IF(T326&lt;&gt;"","Closed","Open"))</f>
        <v/>
      </c>
      <c r="Z326" s="15" t="n"/>
      <c r="AA326" s="15" t="n"/>
    </row>
    <row r="327">
      <c r="A327" s="14">
        <f>IF(D327="","",PROJ&amp;"-"&amp;B327&amp;"-"&amp;C327&amp;"-"&amp;TEXT(D327,"0000"))</f>
        <v/>
      </c>
      <c r="B327" s="15" t="n"/>
      <c r="C327" s="15" t="n"/>
      <c r="D327" s="15" t="n"/>
      <c r="E327" s="16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6" t="n"/>
      <c r="Q327" s="15" t="n"/>
      <c r="R327" s="16" t="n"/>
      <c r="S327" s="15" t="n"/>
      <c r="T327" s="16" t="n"/>
      <c r="U327" s="15" t="n"/>
      <c r="V327" s="17">
        <f>IF(E327="","",IF(B327="NCR",E327+TA_NCR,_xlfn.WORKDAY.INTL(E327,TA_SOR,WEEKEND,HOL)))</f>
        <v/>
      </c>
      <c r="W327" s="14">
        <f>IF(E327="","",IF(T327="",DATADATE,T327)-E327)</f>
        <v/>
      </c>
      <c r="X327" s="14">
        <f>IF(OR(V327="",T327&lt;&gt;""),"",IF(DATADATE&gt;V327,"OVERDUE",""))</f>
        <v/>
      </c>
      <c r="Y327" s="14">
        <f>IF(A327="","",IF(T327&lt;&gt;"","Closed","Open"))</f>
        <v/>
      </c>
      <c r="Z327" s="15" t="n"/>
      <c r="AA327" s="15" t="n"/>
    </row>
    <row r="328">
      <c r="A328" s="14">
        <f>IF(D328="","",PROJ&amp;"-"&amp;B328&amp;"-"&amp;C328&amp;"-"&amp;TEXT(D328,"0000"))</f>
        <v/>
      </c>
      <c r="B328" s="15" t="n"/>
      <c r="C328" s="15" t="n"/>
      <c r="D328" s="15" t="n"/>
      <c r="E328" s="16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6" t="n"/>
      <c r="Q328" s="15" t="n"/>
      <c r="R328" s="16" t="n"/>
      <c r="S328" s="15" t="n"/>
      <c r="T328" s="16" t="n"/>
      <c r="U328" s="15" t="n"/>
      <c r="V328" s="17">
        <f>IF(E328="","",IF(B328="NCR",E328+TA_NCR,_xlfn.WORKDAY.INTL(E328,TA_SOR,WEEKEND,HOL)))</f>
        <v/>
      </c>
      <c r="W328" s="14">
        <f>IF(E328="","",IF(T328="",DATADATE,T328)-E328)</f>
        <v/>
      </c>
      <c r="X328" s="14">
        <f>IF(OR(V328="",T328&lt;&gt;""),"",IF(DATADATE&gt;V328,"OVERDUE",""))</f>
        <v/>
      </c>
      <c r="Y328" s="14">
        <f>IF(A328="","",IF(T328&lt;&gt;"","Closed","Open"))</f>
        <v/>
      </c>
      <c r="Z328" s="15" t="n"/>
      <c r="AA328" s="15" t="n"/>
    </row>
    <row r="329">
      <c r="A329" s="14">
        <f>IF(D329="","",PROJ&amp;"-"&amp;B329&amp;"-"&amp;C329&amp;"-"&amp;TEXT(D329,"0000"))</f>
        <v/>
      </c>
      <c r="B329" s="15" t="n"/>
      <c r="C329" s="15" t="n"/>
      <c r="D329" s="15" t="n"/>
      <c r="E329" s="16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6" t="n"/>
      <c r="Q329" s="15" t="n"/>
      <c r="R329" s="16" t="n"/>
      <c r="S329" s="15" t="n"/>
      <c r="T329" s="16" t="n"/>
      <c r="U329" s="15" t="n"/>
      <c r="V329" s="17">
        <f>IF(E329="","",IF(B329="NCR",E329+TA_NCR,_xlfn.WORKDAY.INTL(E329,TA_SOR,WEEKEND,HOL)))</f>
        <v/>
      </c>
      <c r="W329" s="14">
        <f>IF(E329="","",IF(T329="",DATADATE,T329)-E329)</f>
        <v/>
      </c>
      <c r="X329" s="14">
        <f>IF(OR(V329="",T329&lt;&gt;""),"",IF(DATADATE&gt;V329,"OVERDUE",""))</f>
        <v/>
      </c>
      <c r="Y329" s="14">
        <f>IF(A329="","",IF(T329&lt;&gt;"","Closed","Open"))</f>
        <v/>
      </c>
      <c r="Z329" s="15" t="n"/>
      <c r="AA329" s="15" t="n"/>
    </row>
    <row r="330">
      <c r="A330" s="14">
        <f>IF(D330="","",PROJ&amp;"-"&amp;B330&amp;"-"&amp;C330&amp;"-"&amp;TEXT(D330,"0000"))</f>
        <v/>
      </c>
      <c r="B330" s="15" t="n"/>
      <c r="C330" s="15" t="n"/>
      <c r="D330" s="15" t="n"/>
      <c r="E330" s="16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6" t="n"/>
      <c r="Q330" s="15" t="n"/>
      <c r="R330" s="16" t="n"/>
      <c r="S330" s="15" t="n"/>
      <c r="T330" s="16" t="n"/>
      <c r="U330" s="15" t="n"/>
      <c r="V330" s="17">
        <f>IF(E330="","",IF(B330="NCR",E330+TA_NCR,_xlfn.WORKDAY.INTL(E330,TA_SOR,WEEKEND,HOL)))</f>
        <v/>
      </c>
      <c r="W330" s="14">
        <f>IF(E330="","",IF(T330="",DATADATE,T330)-E330)</f>
        <v/>
      </c>
      <c r="X330" s="14">
        <f>IF(OR(V330="",T330&lt;&gt;""),"",IF(DATADATE&gt;V330,"OVERDUE",""))</f>
        <v/>
      </c>
      <c r="Y330" s="14">
        <f>IF(A330="","",IF(T330&lt;&gt;"","Closed","Open"))</f>
        <v/>
      </c>
      <c r="Z330" s="15" t="n"/>
      <c r="AA330" s="15" t="n"/>
    </row>
    <row r="331">
      <c r="A331" s="14">
        <f>IF(D331="","",PROJ&amp;"-"&amp;B331&amp;"-"&amp;C331&amp;"-"&amp;TEXT(D331,"0000"))</f>
        <v/>
      </c>
      <c r="B331" s="15" t="n"/>
      <c r="C331" s="15" t="n"/>
      <c r="D331" s="15" t="n"/>
      <c r="E331" s="16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6" t="n"/>
      <c r="Q331" s="15" t="n"/>
      <c r="R331" s="16" t="n"/>
      <c r="S331" s="15" t="n"/>
      <c r="T331" s="16" t="n"/>
      <c r="U331" s="15" t="n"/>
      <c r="V331" s="17">
        <f>IF(E331="","",IF(B331="NCR",E331+TA_NCR,_xlfn.WORKDAY.INTL(E331,TA_SOR,WEEKEND,HOL)))</f>
        <v/>
      </c>
      <c r="W331" s="14">
        <f>IF(E331="","",IF(T331="",DATADATE,T331)-E331)</f>
        <v/>
      </c>
      <c r="X331" s="14">
        <f>IF(OR(V331="",T331&lt;&gt;""),"",IF(DATADATE&gt;V331,"OVERDUE",""))</f>
        <v/>
      </c>
      <c r="Y331" s="14">
        <f>IF(A331="","",IF(T331&lt;&gt;"","Closed","Open"))</f>
        <v/>
      </c>
      <c r="Z331" s="15" t="n"/>
      <c r="AA331" s="15" t="n"/>
    </row>
    <row r="332">
      <c r="A332" s="14">
        <f>IF(D332="","",PROJ&amp;"-"&amp;B332&amp;"-"&amp;C332&amp;"-"&amp;TEXT(D332,"0000"))</f>
        <v/>
      </c>
      <c r="B332" s="15" t="n"/>
      <c r="C332" s="15" t="n"/>
      <c r="D332" s="15" t="n"/>
      <c r="E332" s="16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6" t="n"/>
      <c r="Q332" s="15" t="n"/>
      <c r="R332" s="16" t="n"/>
      <c r="S332" s="15" t="n"/>
      <c r="T332" s="16" t="n"/>
      <c r="U332" s="15" t="n"/>
      <c r="V332" s="17">
        <f>IF(E332="","",IF(B332="NCR",E332+TA_NCR,_xlfn.WORKDAY.INTL(E332,TA_SOR,WEEKEND,HOL)))</f>
        <v/>
      </c>
      <c r="W332" s="14">
        <f>IF(E332="","",IF(T332="",DATADATE,T332)-E332)</f>
        <v/>
      </c>
      <c r="X332" s="14">
        <f>IF(OR(V332="",T332&lt;&gt;""),"",IF(DATADATE&gt;V332,"OVERDUE",""))</f>
        <v/>
      </c>
      <c r="Y332" s="14">
        <f>IF(A332="","",IF(T332&lt;&gt;"","Closed","Open"))</f>
        <v/>
      </c>
      <c r="Z332" s="15" t="n"/>
      <c r="AA332" s="15" t="n"/>
    </row>
    <row r="333">
      <c r="A333" s="14">
        <f>IF(D333="","",PROJ&amp;"-"&amp;B333&amp;"-"&amp;C333&amp;"-"&amp;TEXT(D333,"0000"))</f>
        <v/>
      </c>
      <c r="B333" s="15" t="n"/>
      <c r="C333" s="15" t="n"/>
      <c r="D333" s="15" t="n"/>
      <c r="E333" s="16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6" t="n"/>
      <c r="Q333" s="15" t="n"/>
      <c r="R333" s="16" t="n"/>
      <c r="S333" s="15" t="n"/>
      <c r="T333" s="16" t="n"/>
      <c r="U333" s="15" t="n"/>
      <c r="V333" s="17">
        <f>IF(E333="","",IF(B333="NCR",E333+TA_NCR,_xlfn.WORKDAY.INTL(E333,TA_SOR,WEEKEND,HOL)))</f>
        <v/>
      </c>
      <c r="W333" s="14">
        <f>IF(E333="","",IF(T333="",DATADATE,T333)-E333)</f>
        <v/>
      </c>
      <c r="X333" s="14">
        <f>IF(OR(V333="",T333&lt;&gt;""),"",IF(DATADATE&gt;V333,"OVERDUE",""))</f>
        <v/>
      </c>
      <c r="Y333" s="14">
        <f>IF(A333="","",IF(T333&lt;&gt;"","Closed","Open"))</f>
        <v/>
      </c>
      <c r="Z333" s="15" t="n"/>
      <c r="AA333" s="15" t="n"/>
    </row>
    <row r="334">
      <c r="A334" s="14">
        <f>IF(D334="","",PROJ&amp;"-"&amp;B334&amp;"-"&amp;C334&amp;"-"&amp;TEXT(D334,"0000"))</f>
        <v/>
      </c>
      <c r="B334" s="15" t="n"/>
      <c r="C334" s="15" t="n"/>
      <c r="D334" s="15" t="n"/>
      <c r="E334" s="16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6" t="n"/>
      <c r="Q334" s="15" t="n"/>
      <c r="R334" s="16" t="n"/>
      <c r="S334" s="15" t="n"/>
      <c r="T334" s="16" t="n"/>
      <c r="U334" s="15" t="n"/>
      <c r="V334" s="17">
        <f>IF(E334="","",IF(B334="NCR",E334+TA_NCR,_xlfn.WORKDAY.INTL(E334,TA_SOR,WEEKEND,HOL)))</f>
        <v/>
      </c>
      <c r="W334" s="14">
        <f>IF(E334="","",IF(T334="",DATADATE,T334)-E334)</f>
        <v/>
      </c>
      <c r="X334" s="14">
        <f>IF(OR(V334="",T334&lt;&gt;""),"",IF(DATADATE&gt;V334,"OVERDUE",""))</f>
        <v/>
      </c>
      <c r="Y334" s="14">
        <f>IF(A334="","",IF(T334&lt;&gt;"","Closed","Open"))</f>
        <v/>
      </c>
      <c r="Z334" s="15" t="n"/>
      <c r="AA334" s="15" t="n"/>
    </row>
    <row r="335">
      <c r="A335" s="14">
        <f>IF(D335="","",PROJ&amp;"-"&amp;B335&amp;"-"&amp;C335&amp;"-"&amp;TEXT(D335,"0000"))</f>
        <v/>
      </c>
      <c r="B335" s="15" t="n"/>
      <c r="C335" s="15" t="n"/>
      <c r="D335" s="15" t="n"/>
      <c r="E335" s="16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6" t="n"/>
      <c r="Q335" s="15" t="n"/>
      <c r="R335" s="16" t="n"/>
      <c r="S335" s="15" t="n"/>
      <c r="T335" s="16" t="n"/>
      <c r="U335" s="15" t="n"/>
      <c r="V335" s="17">
        <f>IF(E335="","",IF(B335="NCR",E335+TA_NCR,_xlfn.WORKDAY.INTL(E335,TA_SOR,WEEKEND,HOL)))</f>
        <v/>
      </c>
      <c r="W335" s="14">
        <f>IF(E335="","",IF(T335="",DATADATE,T335)-E335)</f>
        <v/>
      </c>
      <c r="X335" s="14">
        <f>IF(OR(V335="",T335&lt;&gt;""),"",IF(DATADATE&gt;V335,"OVERDUE",""))</f>
        <v/>
      </c>
      <c r="Y335" s="14">
        <f>IF(A335="","",IF(T335&lt;&gt;"","Closed","Open"))</f>
        <v/>
      </c>
      <c r="Z335" s="15" t="n"/>
      <c r="AA335" s="15" t="n"/>
    </row>
    <row r="336">
      <c r="A336" s="14">
        <f>IF(D336="","",PROJ&amp;"-"&amp;B336&amp;"-"&amp;C336&amp;"-"&amp;TEXT(D336,"0000"))</f>
        <v/>
      </c>
      <c r="B336" s="15" t="n"/>
      <c r="C336" s="15" t="n"/>
      <c r="D336" s="15" t="n"/>
      <c r="E336" s="16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6" t="n"/>
      <c r="Q336" s="15" t="n"/>
      <c r="R336" s="16" t="n"/>
      <c r="S336" s="15" t="n"/>
      <c r="T336" s="16" t="n"/>
      <c r="U336" s="15" t="n"/>
      <c r="V336" s="17">
        <f>IF(E336="","",IF(B336="NCR",E336+TA_NCR,_xlfn.WORKDAY.INTL(E336,TA_SOR,WEEKEND,HOL)))</f>
        <v/>
      </c>
      <c r="W336" s="14">
        <f>IF(E336="","",IF(T336="",DATADATE,T336)-E336)</f>
        <v/>
      </c>
      <c r="X336" s="14">
        <f>IF(OR(V336="",T336&lt;&gt;""),"",IF(DATADATE&gt;V336,"OVERDUE",""))</f>
        <v/>
      </c>
      <c r="Y336" s="14">
        <f>IF(A336="","",IF(T336&lt;&gt;"","Closed","Open"))</f>
        <v/>
      </c>
      <c r="Z336" s="15" t="n"/>
      <c r="AA336" s="15" t="n"/>
    </row>
    <row r="337">
      <c r="A337" s="14">
        <f>IF(D337="","",PROJ&amp;"-"&amp;B337&amp;"-"&amp;C337&amp;"-"&amp;TEXT(D337,"0000"))</f>
        <v/>
      </c>
      <c r="B337" s="15" t="n"/>
      <c r="C337" s="15" t="n"/>
      <c r="D337" s="15" t="n"/>
      <c r="E337" s="16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6" t="n"/>
      <c r="Q337" s="15" t="n"/>
      <c r="R337" s="16" t="n"/>
      <c r="S337" s="15" t="n"/>
      <c r="T337" s="16" t="n"/>
      <c r="U337" s="15" t="n"/>
      <c r="V337" s="17">
        <f>IF(E337="","",IF(B337="NCR",E337+TA_NCR,_xlfn.WORKDAY.INTL(E337,TA_SOR,WEEKEND,HOL)))</f>
        <v/>
      </c>
      <c r="W337" s="14">
        <f>IF(E337="","",IF(T337="",DATADATE,T337)-E337)</f>
        <v/>
      </c>
      <c r="X337" s="14">
        <f>IF(OR(V337="",T337&lt;&gt;""),"",IF(DATADATE&gt;V337,"OVERDUE",""))</f>
        <v/>
      </c>
      <c r="Y337" s="14">
        <f>IF(A337="","",IF(T337&lt;&gt;"","Closed","Open"))</f>
        <v/>
      </c>
      <c r="Z337" s="15" t="n"/>
      <c r="AA337" s="15" t="n"/>
    </row>
    <row r="338">
      <c r="A338" s="14">
        <f>IF(D338="","",PROJ&amp;"-"&amp;B338&amp;"-"&amp;C338&amp;"-"&amp;TEXT(D338,"0000"))</f>
        <v/>
      </c>
      <c r="B338" s="15" t="n"/>
      <c r="C338" s="15" t="n"/>
      <c r="D338" s="15" t="n"/>
      <c r="E338" s="16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6" t="n"/>
      <c r="Q338" s="15" t="n"/>
      <c r="R338" s="16" t="n"/>
      <c r="S338" s="15" t="n"/>
      <c r="T338" s="16" t="n"/>
      <c r="U338" s="15" t="n"/>
      <c r="V338" s="17">
        <f>IF(E338="","",IF(B338="NCR",E338+TA_NCR,_xlfn.WORKDAY.INTL(E338,TA_SOR,WEEKEND,HOL)))</f>
        <v/>
      </c>
      <c r="W338" s="14">
        <f>IF(E338="","",IF(T338="",DATADATE,T338)-E338)</f>
        <v/>
      </c>
      <c r="X338" s="14">
        <f>IF(OR(V338="",T338&lt;&gt;""),"",IF(DATADATE&gt;V338,"OVERDUE",""))</f>
        <v/>
      </c>
      <c r="Y338" s="14">
        <f>IF(A338="","",IF(T338&lt;&gt;"","Closed","Open"))</f>
        <v/>
      </c>
      <c r="Z338" s="15" t="n"/>
      <c r="AA338" s="15" t="n"/>
    </row>
    <row r="339">
      <c r="A339" s="14">
        <f>IF(D339="","",PROJ&amp;"-"&amp;B339&amp;"-"&amp;C339&amp;"-"&amp;TEXT(D339,"0000"))</f>
        <v/>
      </c>
      <c r="B339" s="15" t="n"/>
      <c r="C339" s="15" t="n"/>
      <c r="D339" s="15" t="n"/>
      <c r="E339" s="16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6" t="n"/>
      <c r="Q339" s="15" t="n"/>
      <c r="R339" s="16" t="n"/>
      <c r="S339" s="15" t="n"/>
      <c r="T339" s="16" t="n"/>
      <c r="U339" s="15" t="n"/>
      <c r="V339" s="17">
        <f>IF(E339="","",IF(B339="NCR",E339+TA_NCR,_xlfn.WORKDAY.INTL(E339,TA_SOR,WEEKEND,HOL)))</f>
        <v/>
      </c>
      <c r="W339" s="14">
        <f>IF(E339="","",IF(T339="",DATADATE,T339)-E339)</f>
        <v/>
      </c>
      <c r="X339" s="14">
        <f>IF(OR(V339="",T339&lt;&gt;""),"",IF(DATADATE&gt;V339,"OVERDUE",""))</f>
        <v/>
      </c>
      <c r="Y339" s="14">
        <f>IF(A339="","",IF(T339&lt;&gt;"","Closed","Open"))</f>
        <v/>
      </c>
      <c r="Z339" s="15" t="n"/>
      <c r="AA339" s="15" t="n"/>
    </row>
    <row r="340">
      <c r="A340" s="14">
        <f>IF(D340="","",PROJ&amp;"-"&amp;B340&amp;"-"&amp;C340&amp;"-"&amp;TEXT(D340,"0000"))</f>
        <v/>
      </c>
      <c r="B340" s="15" t="n"/>
      <c r="C340" s="15" t="n"/>
      <c r="D340" s="15" t="n"/>
      <c r="E340" s="16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6" t="n"/>
      <c r="Q340" s="15" t="n"/>
      <c r="R340" s="16" t="n"/>
      <c r="S340" s="15" t="n"/>
      <c r="T340" s="16" t="n"/>
      <c r="U340" s="15" t="n"/>
      <c r="V340" s="17">
        <f>IF(E340="","",IF(B340="NCR",E340+TA_NCR,_xlfn.WORKDAY.INTL(E340,TA_SOR,WEEKEND,HOL)))</f>
        <v/>
      </c>
      <c r="W340" s="14">
        <f>IF(E340="","",IF(T340="",DATADATE,T340)-E340)</f>
        <v/>
      </c>
      <c r="X340" s="14">
        <f>IF(OR(V340="",T340&lt;&gt;""),"",IF(DATADATE&gt;V340,"OVERDUE",""))</f>
        <v/>
      </c>
      <c r="Y340" s="14">
        <f>IF(A340="","",IF(T340&lt;&gt;"","Closed","Open"))</f>
        <v/>
      </c>
      <c r="Z340" s="15" t="n"/>
      <c r="AA340" s="15" t="n"/>
    </row>
    <row r="341">
      <c r="A341" s="14">
        <f>IF(D341="","",PROJ&amp;"-"&amp;B341&amp;"-"&amp;C341&amp;"-"&amp;TEXT(D341,"0000"))</f>
        <v/>
      </c>
      <c r="B341" s="15" t="n"/>
      <c r="C341" s="15" t="n"/>
      <c r="D341" s="15" t="n"/>
      <c r="E341" s="16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6" t="n"/>
      <c r="Q341" s="15" t="n"/>
      <c r="R341" s="16" t="n"/>
      <c r="S341" s="15" t="n"/>
      <c r="T341" s="16" t="n"/>
      <c r="U341" s="15" t="n"/>
      <c r="V341" s="17">
        <f>IF(E341="","",IF(B341="NCR",E341+TA_NCR,_xlfn.WORKDAY.INTL(E341,TA_SOR,WEEKEND,HOL)))</f>
        <v/>
      </c>
      <c r="W341" s="14">
        <f>IF(E341="","",IF(T341="",DATADATE,T341)-E341)</f>
        <v/>
      </c>
      <c r="X341" s="14">
        <f>IF(OR(V341="",T341&lt;&gt;""),"",IF(DATADATE&gt;V341,"OVERDUE",""))</f>
        <v/>
      </c>
      <c r="Y341" s="14">
        <f>IF(A341="","",IF(T341&lt;&gt;"","Closed","Open"))</f>
        <v/>
      </c>
      <c r="Z341" s="15" t="n"/>
      <c r="AA341" s="15" t="n"/>
    </row>
    <row r="342">
      <c r="A342" s="14">
        <f>IF(D342="","",PROJ&amp;"-"&amp;B342&amp;"-"&amp;C342&amp;"-"&amp;TEXT(D342,"0000"))</f>
        <v/>
      </c>
      <c r="B342" s="15" t="n"/>
      <c r="C342" s="15" t="n"/>
      <c r="D342" s="15" t="n"/>
      <c r="E342" s="16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6" t="n"/>
      <c r="Q342" s="15" t="n"/>
      <c r="R342" s="16" t="n"/>
      <c r="S342" s="15" t="n"/>
      <c r="T342" s="16" t="n"/>
      <c r="U342" s="15" t="n"/>
      <c r="V342" s="17">
        <f>IF(E342="","",IF(B342="NCR",E342+TA_NCR,_xlfn.WORKDAY.INTL(E342,TA_SOR,WEEKEND,HOL)))</f>
        <v/>
      </c>
      <c r="W342" s="14">
        <f>IF(E342="","",IF(T342="",DATADATE,T342)-E342)</f>
        <v/>
      </c>
      <c r="X342" s="14">
        <f>IF(OR(V342="",T342&lt;&gt;""),"",IF(DATADATE&gt;V342,"OVERDUE",""))</f>
        <v/>
      </c>
      <c r="Y342" s="14">
        <f>IF(A342="","",IF(T342&lt;&gt;"","Closed","Open"))</f>
        <v/>
      </c>
      <c r="Z342" s="15" t="n"/>
      <c r="AA342" s="15" t="n"/>
    </row>
    <row r="343">
      <c r="A343" s="14">
        <f>IF(D343="","",PROJ&amp;"-"&amp;B343&amp;"-"&amp;C343&amp;"-"&amp;TEXT(D343,"0000"))</f>
        <v/>
      </c>
      <c r="B343" s="15" t="n"/>
      <c r="C343" s="15" t="n"/>
      <c r="D343" s="15" t="n"/>
      <c r="E343" s="16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6" t="n"/>
      <c r="Q343" s="15" t="n"/>
      <c r="R343" s="16" t="n"/>
      <c r="S343" s="15" t="n"/>
      <c r="T343" s="16" t="n"/>
      <c r="U343" s="15" t="n"/>
      <c r="V343" s="17">
        <f>IF(E343="","",IF(B343="NCR",E343+TA_NCR,_xlfn.WORKDAY.INTL(E343,TA_SOR,WEEKEND,HOL)))</f>
        <v/>
      </c>
      <c r="W343" s="14">
        <f>IF(E343="","",IF(T343="",DATADATE,T343)-E343)</f>
        <v/>
      </c>
      <c r="X343" s="14">
        <f>IF(OR(V343="",T343&lt;&gt;""),"",IF(DATADATE&gt;V343,"OVERDUE",""))</f>
        <v/>
      </c>
      <c r="Y343" s="14">
        <f>IF(A343="","",IF(T343&lt;&gt;"","Closed","Open"))</f>
        <v/>
      </c>
      <c r="Z343" s="15" t="n"/>
      <c r="AA343" s="15" t="n"/>
    </row>
    <row r="344">
      <c r="A344" s="14">
        <f>IF(D344="","",PROJ&amp;"-"&amp;B344&amp;"-"&amp;C344&amp;"-"&amp;TEXT(D344,"0000"))</f>
        <v/>
      </c>
      <c r="B344" s="15" t="n"/>
      <c r="C344" s="15" t="n"/>
      <c r="D344" s="15" t="n"/>
      <c r="E344" s="16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6" t="n"/>
      <c r="Q344" s="15" t="n"/>
      <c r="R344" s="16" t="n"/>
      <c r="S344" s="15" t="n"/>
      <c r="T344" s="16" t="n"/>
      <c r="U344" s="15" t="n"/>
      <c r="V344" s="17">
        <f>IF(E344="","",IF(B344="NCR",E344+TA_NCR,_xlfn.WORKDAY.INTL(E344,TA_SOR,WEEKEND,HOL)))</f>
        <v/>
      </c>
      <c r="W344" s="14">
        <f>IF(E344="","",IF(T344="",DATADATE,T344)-E344)</f>
        <v/>
      </c>
      <c r="X344" s="14">
        <f>IF(OR(V344="",T344&lt;&gt;""),"",IF(DATADATE&gt;V344,"OVERDUE",""))</f>
        <v/>
      </c>
      <c r="Y344" s="14">
        <f>IF(A344="","",IF(T344&lt;&gt;"","Closed","Open"))</f>
        <v/>
      </c>
      <c r="Z344" s="15" t="n"/>
      <c r="AA344" s="15" t="n"/>
    </row>
    <row r="345">
      <c r="A345" s="14">
        <f>IF(D345="","",PROJ&amp;"-"&amp;B345&amp;"-"&amp;C345&amp;"-"&amp;TEXT(D345,"0000"))</f>
        <v/>
      </c>
      <c r="B345" s="15" t="n"/>
      <c r="C345" s="15" t="n"/>
      <c r="D345" s="15" t="n"/>
      <c r="E345" s="16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6" t="n"/>
      <c r="Q345" s="15" t="n"/>
      <c r="R345" s="16" t="n"/>
      <c r="S345" s="15" t="n"/>
      <c r="T345" s="16" t="n"/>
      <c r="U345" s="15" t="n"/>
      <c r="V345" s="17">
        <f>IF(E345="","",IF(B345="NCR",E345+TA_NCR,_xlfn.WORKDAY.INTL(E345,TA_SOR,WEEKEND,HOL)))</f>
        <v/>
      </c>
      <c r="W345" s="14">
        <f>IF(E345="","",IF(T345="",DATADATE,T345)-E345)</f>
        <v/>
      </c>
      <c r="X345" s="14">
        <f>IF(OR(V345="",T345&lt;&gt;""),"",IF(DATADATE&gt;V345,"OVERDUE",""))</f>
        <v/>
      </c>
      <c r="Y345" s="14">
        <f>IF(A345="","",IF(T345&lt;&gt;"","Closed","Open"))</f>
        <v/>
      </c>
      <c r="Z345" s="15" t="n"/>
      <c r="AA345" s="15" t="n"/>
    </row>
    <row r="346">
      <c r="A346" s="14">
        <f>IF(D346="","",PROJ&amp;"-"&amp;B346&amp;"-"&amp;C346&amp;"-"&amp;TEXT(D346,"0000"))</f>
        <v/>
      </c>
      <c r="B346" s="15" t="n"/>
      <c r="C346" s="15" t="n"/>
      <c r="D346" s="15" t="n"/>
      <c r="E346" s="16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6" t="n"/>
      <c r="Q346" s="15" t="n"/>
      <c r="R346" s="16" t="n"/>
      <c r="S346" s="15" t="n"/>
      <c r="T346" s="16" t="n"/>
      <c r="U346" s="15" t="n"/>
      <c r="V346" s="17">
        <f>IF(E346="","",IF(B346="NCR",E346+TA_NCR,_xlfn.WORKDAY.INTL(E346,TA_SOR,WEEKEND,HOL)))</f>
        <v/>
      </c>
      <c r="W346" s="14">
        <f>IF(E346="","",IF(T346="",DATADATE,T346)-E346)</f>
        <v/>
      </c>
      <c r="X346" s="14">
        <f>IF(OR(V346="",T346&lt;&gt;""),"",IF(DATADATE&gt;V346,"OVERDUE",""))</f>
        <v/>
      </c>
      <c r="Y346" s="14">
        <f>IF(A346="","",IF(T346&lt;&gt;"","Closed","Open"))</f>
        <v/>
      </c>
      <c r="Z346" s="15" t="n"/>
      <c r="AA346" s="15" t="n"/>
    </row>
    <row r="347">
      <c r="A347" s="14">
        <f>IF(D347="","",PROJ&amp;"-"&amp;B347&amp;"-"&amp;C347&amp;"-"&amp;TEXT(D347,"0000"))</f>
        <v/>
      </c>
      <c r="B347" s="15" t="n"/>
      <c r="C347" s="15" t="n"/>
      <c r="D347" s="15" t="n"/>
      <c r="E347" s="16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6" t="n"/>
      <c r="Q347" s="15" t="n"/>
      <c r="R347" s="16" t="n"/>
      <c r="S347" s="15" t="n"/>
      <c r="T347" s="16" t="n"/>
      <c r="U347" s="15" t="n"/>
      <c r="V347" s="17">
        <f>IF(E347="","",IF(B347="NCR",E347+TA_NCR,_xlfn.WORKDAY.INTL(E347,TA_SOR,WEEKEND,HOL)))</f>
        <v/>
      </c>
      <c r="W347" s="14">
        <f>IF(E347="","",IF(T347="",DATADATE,T347)-E347)</f>
        <v/>
      </c>
      <c r="X347" s="14">
        <f>IF(OR(V347="",T347&lt;&gt;""),"",IF(DATADATE&gt;V347,"OVERDUE",""))</f>
        <v/>
      </c>
      <c r="Y347" s="14">
        <f>IF(A347="","",IF(T347&lt;&gt;"","Closed","Open"))</f>
        <v/>
      </c>
      <c r="Z347" s="15" t="n"/>
      <c r="AA347" s="15" t="n"/>
    </row>
    <row r="348">
      <c r="A348" s="14">
        <f>IF(D348="","",PROJ&amp;"-"&amp;B348&amp;"-"&amp;C348&amp;"-"&amp;TEXT(D348,"0000"))</f>
        <v/>
      </c>
      <c r="B348" s="15" t="n"/>
      <c r="C348" s="15" t="n"/>
      <c r="D348" s="15" t="n"/>
      <c r="E348" s="16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6" t="n"/>
      <c r="Q348" s="15" t="n"/>
      <c r="R348" s="16" t="n"/>
      <c r="S348" s="15" t="n"/>
      <c r="T348" s="16" t="n"/>
      <c r="U348" s="15" t="n"/>
      <c r="V348" s="17">
        <f>IF(E348="","",IF(B348="NCR",E348+TA_NCR,_xlfn.WORKDAY.INTL(E348,TA_SOR,WEEKEND,HOL)))</f>
        <v/>
      </c>
      <c r="W348" s="14">
        <f>IF(E348="","",IF(T348="",DATADATE,T348)-E348)</f>
        <v/>
      </c>
      <c r="X348" s="14">
        <f>IF(OR(V348="",T348&lt;&gt;""),"",IF(DATADATE&gt;V348,"OVERDUE",""))</f>
        <v/>
      </c>
      <c r="Y348" s="14">
        <f>IF(A348="","",IF(T348&lt;&gt;"","Closed","Open"))</f>
        <v/>
      </c>
      <c r="Z348" s="15" t="n"/>
      <c r="AA348" s="15" t="n"/>
    </row>
    <row r="349">
      <c r="A349" s="14">
        <f>IF(D349="","",PROJ&amp;"-"&amp;B349&amp;"-"&amp;C349&amp;"-"&amp;TEXT(D349,"0000"))</f>
        <v/>
      </c>
      <c r="B349" s="15" t="n"/>
      <c r="C349" s="15" t="n"/>
      <c r="D349" s="15" t="n"/>
      <c r="E349" s="16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6" t="n"/>
      <c r="Q349" s="15" t="n"/>
      <c r="R349" s="16" t="n"/>
      <c r="S349" s="15" t="n"/>
      <c r="T349" s="16" t="n"/>
      <c r="U349" s="15" t="n"/>
      <c r="V349" s="17">
        <f>IF(E349="","",IF(B349="NCR",E349+TA_NCR,_xlfn.WORKDAY.INTL(E349,TA_SOR,WEEKEND,HOL)))</f>
        <v/>
      </c>
      <c r="W349" s="14">
        <f>IF(E349="","",IF(T349="",DATADATE,T349)-E349)</f>
        <v/>
      </c>
      <c r="X349" s="14">
        <f>IF(OR(V349="",T349&lt;&gt;""),"",IF(DATADATE&gt;V349,"OVERDUE",""))</f>
        <v/>
      </c>
      <c r="Y349" s="14">
        <f>IF(A349="","",IF(T349&lt;&gt;"","Closed","Open"))</f>
        <v/>
      </c>
      <c r="Z349" s="15" t="n"/>
      <c r="AA349" s="15" t="n"/>
    </row>
    <row r="350">
      <c r="A350" s="14">
        <f>IF(D350="","",PROJ&amp;"-"&amp;B350&amp;"-"&amp;C350&amp;"-"&amp;TEXT(D350,"0000"))</f>
        <v/>
      </c>
      <c r="B350" s="15" t="n"/>
      <c r="C350" s="15" t="n"/>
      <c r="D350" s="15" t="n"/>
      <c r="E350" s="16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6" t="n"/>
      <c r="Q350" s="15" t="n"/>
      <c r="R350" s="16" t="n"/>
      <c r="S350" s="15" t="n"/>
      <c r="T350" s="16" t="n"/>
      <c r="U350" s="15" t="n"/>
      <c r="V350" s="17">
        <f>IF(E350="","",IF(B350="NCR",E350+TA_NCR,_xlfn.WORKDAY.INTL(E350,TA_SOR,WEEKEND,HOL)))</f>
        <v/>
      </c>
      <c r="W350" s="14">
        <f>IF(E350="","",IF(T350="",DATADATE,T350)-E350)</f>
        <v/>
      </c>
      <c r="X350" s="14">
        <f>IF(OR(V350="",T350&lt;&gt;""),"",IF(DATADATE&gt;V350,"OVERDUE",""))</f>
        <v/>
      </c>
      <c r="Y350" s="14">
        <f>IF(A350="","",IF(T350&lt;&gt;"","Closed","Open"))</f>
        <v/>
      </c>
      <c r="Z350" s="15" t="n"/>
      <c r="AA350" s="15" t="n"/>
    </row>
    <row r="351">
      <c r="A351" s="14">
        <f>IF(D351="","",PROJ&amp;"-"&amp;B351&amp;"-"&amp;C351&amp;"-"&amp;TEXT(D351,"0000"))</f>
        <v/>
      </c>
      <c r="B351" s="15" t="n"/>
      <c r="C351" s="15" t="n"/>
      <c r="D351" s="15" t="n"/>
      <c r="E351" s="16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6" t="n"/>
      <c r="Q351" s="15" t="n"/>
      <c r="R351" s="16" t="n"/>
      <c r="S351" s="15" t="n"/>
      <c r="T351" s="16" t="n"/>
      <c r="U351" s="15" t="n"/>
      <c r="V351" s="17">
        <f>IF(E351="","",IF(B351="NCR",E351+TA_NCR,_xlfn.WORKDAY.INTL(E351,TA_SOR,WEEKEND,HOL)))</f>
        <v/>
      </c>
      <c r="W351" s="14">
        <f>IF(E351="","",IF(T351="",DATADATE,T351)-E351)</f>
        <v/>
      </c>
      <c r="X351" s="14">
        <f>IF(OR(V351="",T351&lt;&gt;""),"",IF(DATADATE&gt;V351,"OVERDUE",""))</f>
        <v/>
      </c>
      <c r="Y351" s="14">
        <f>IF(A351="","",IF(T351&lt;&gt;"","Closed","Open"))</f>
        <v/>
      </c>
      <c r="Z351" s="15" t="n"/>
      <c r="AA351" s="15" t="n"/>
    </row>
    <row r="352">
      <c r="A352" s="14">
        <f>IF(D352="","",PROJ&amp;"-"&amp;B352&amp;"-"&amp;C352&amp;"-"&amp;TEXT(D352,"0000"))</f>
        <v/>
      </c>
      <c r="B352" s="15" t="n"/>
      <c r="C352" s="15" t="n"/>
      <c r="D352" s="15" t="n"/>
      <c r="E352" s="16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6" t="n"/>
      <c r="Q352" s="15" t="n"/>
      <c r="R352" s="16" t="n"/>
      <c r="S352" s="15" t="n"/>
      <c r="T352" s="16" t="n"/>
      <c r="U352" s="15" t="n"/>
      <c r="V352" s="17">
        <f>IF(E352="","",IF(B352="NCR",E352+TA_NCR,_xlfn.WORKDAY.INTL(E352,TA_SOR,WEEKEND,HOL)))</f>
        <v/>
      </c>
      <c r="W352" s="14">
        <f>IF(E352="","",IF(T352="",DATADATE,T352)-E352)</f>
        <v/>
      </c>
      <c r="X352" s="14">
        <f>IF(OR(V352="",T352&lt;&gt;""),"",IF(DATADATE&gt;V352,"OVERDUE",""))</f>
        <v/>
      </c>
      <c r="Y352" s="14">
        <f>IF(A352="","",IF(T352&lt;&gt;"","Closed","Open"))</f>
        <v/>
      </c>
      <c r="Z352" s="15" t="n"/>
      <c r="AA352" s="15" t="n"/>
    </row>
    <row r="353">
      <c r="A353" s="14">
        <f>IF(D353="","",PROJ&amp;"-"&amp;B353&amp;"-"&amp;C353&amp;"-"&amp;TEXT(D353,"0000"))</f>
        <v/>
      </c>
      <c r="B353" s="15" t="n"/>
      <c r="C353" s="15" t="n"/>
      <c r="D353" s="15" t="n"/>
      <c r="E353" s="16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6" t="n"/>
      <c r="Q353" s="15" t="n"/>
      <c r="R353" s="16" t="n"/>
      <c r="S353" s="15" t="n"/>
      <c r="T353" s="16" t="n"/>
      <c r="U353" s="15" t="n"/>
      <c r="V353" s="17">
        <f>IF(E353="","",IF(B353="NCR",E353+TA_NCR,_xlfn.WORKDAY.INTL(E353,TA_SOR,WEEKEND,HOL)))</f>
        <v/>
      </c>
      <c r="W353" s="14">
        <f>IF(E353="","",IF(T353="",DATADATE,T353)-E353)</f>
        <v/>
      </c>
      <c r="X353" s="14">
        <f>IF(OR(V353="",T353&lt;&gt;""),"",IF(DATADATE&gt;V353,"OVERDUE",""))</f>
        <v/>
      </c>
      <c r="Y353" s="14">
        <f>IF(A353="","",IF(T353&lt;&gt;"","Closed","Open"))</f>
        <v/>
      </c>
      <c r="Z353" s="15" t="n"/>
      <c r="AA353" s="15" t="n"/>
    </row>
    <row r="354">
      <c r="A354" s="14">
        <f>IF(D354="","",PROJ&amp;"-"&amp;B354&amp;"-"&amp;C354&amp;"-"&amp;TEXT(D354,"0000"))</f>
        <v/>
      </c>
      <c r="B354" s="15" t="n"/>
      <c r="C354" s="15" t="n"/>
      <c r="D354" s="15" t="n"/>
      <c r="E354" s="16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6" t="n"/>
      <c r="Q354" s="15" t="n"/>
      <c r="R354" s="16" t="n"/>
      <c r="S354" s="15" t="n"/>
      <c r="T354" s="16" t="n"/>
      <c r="U354" s="15" t="n"/>
      <c r="V354" s="17">
        <f>IF(E354="","",IF(B354="NCR",E354+TA_NCR,_xlfn.WORKDAY.INTL(E354,TA_SOR,WEEKEND,HOL)))</f>
        <v/>
      </c>
      <c r="W354" s="14">
        <f>IF(E354="","",IF(T354="",DATADATE,T354)-E354)</f>
        <v/>
      </c>
      <c r="X354" s="14">
        <f>IF(OR(V354="",T354&lt;&gt;""),"",IF(DATADATE&gt;V354,"OVERDUE",""))</f>
        <v/>
      </c>
      <c r="Y354" s="14">
        <f>IF(A354="","",IF(T354&lt;&gt;"","Closed","Open"))</f>
        <v/>
      </c>
      <c r="Z354" s="15" t="n"/>
      <c r="AA354" s="15" t="n"/>
    </row>
    <row r="355">
      <c r="A355" s="14">
        <f>IF(D355="","",PROJ&amp;"-"&amp;B355&amp;"-"&amp;C355&amp;"-"&amp;TEXT(D355,"0000"))</f>
        <v/>
      </c>
      <c r="B355" s="15" t="n"/>
      <c r="C355" s="15" t="n"/>
      <c r="D355" s="15" t="n"/>
      <c r="E355" s="16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6" t="n"/>
      <c r="Q355" s="15" t="n"/>
      <c r="R355" s="16" t="n"/>
      <c r="S355" s="15" t="n"/>
      <c r="T355" s="16" t="n"/>
      <c r="U355" s="15" t="n"/>
      <c r="V355" s="17">
        <f>IF(E355="","",IF(B355="NCR",E355+TA_NCR,_xlfn.WORKDAY.INTL(E355,TA_SOR,WEEKEND,HOL)))</f>
        <v/>
      </c>
      <c r="W355" s="14">
        <f>IF(E355="","",IF(T355="",DATADATE,T355)-E355)</f>
        <v/>
      </c>
      <c r="X355" s="14">
        <f>IF(OR(V355="",T355&lt;&gt;""),"",IF(DATADATE&gt;V355,"OVERDUE",""))</f>
        <v/>
      </c>
      <c r="Y355" s="14">
        <f>IF(A355="","",IF(T355&lt;&gt;"","Closed","Open"))</f>
        <v/>
      </c>
      <c r="Z355" s="15" t="n"/>
      <c r="AA355" s="15" t="n"/>
    </row>
    <row r="356">
      <c r="A356" s="14">
        <f>IF(D356="","",PROJ&amp;"-"&amp;B356&amp;"-"&amp;C356&amp;"-"&amp;TEXT(D356,"0000"))</f>
        <v/>
      </c>
      <c r="B356" s="15" t="n"/>
      <c r="C356" s="15" t="n"/>
      <c r="D356" s="15" t="n"/>
      <c r="E356" s="16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6" t="n"/>
      <c r="Q356" s="15" t="n"/>
      <c r="R356" s="16" t="n"/>
      <c r="S356" s="15" t="n"/>
      <c r="T356" s="16" t="n"/>
      <c r="U356" s="15" t="n"/>
      <c r="V356" s="17">
        <f>IF(E356="","",IF(B356="NCR",E356+TA_NCR,_xlfn.WORKDAY.INTL(E356,TA_SOR,WEEKEND,HOL)))</f>
        <v/>
      </c>
      <c r="W356" s="14">
        <f>IF(E356="","",IF(T356="",DATADATE,T356)-E356)</f>
        <v/>
      </c>
      <c r="X356" s="14">
        <f>IF(OR(V356="",T356&lt;&gt;""),"",IF(DATADATE&gt;V356,"OVERDUE",""))</f>
        <v/>
      </c>
      <c r="Y356" s="14">
        <f>IF(A356="","",IF(T356&lt;&gt;"","Closed","Open"))</f>
        <v/>
      </c>
      <c r="Z356" s="15" t="n"/>
      <c r="AA356" s="15" t="n"/>
    </row>
    <row r="357">
      <c r="A357" s="14">
        <f>IF(D357="","",PROJ&amp;"-"&amp;B357&amp;"-"&amp;C357&amp;"-"&amp;TEXT(D357,"0000"))</f>
        <v/>
      </c>
      <c r="B357" s="15" t="n"/>
      <c r="C357" s="15" t="n"/>
      <c r="D357" s="15" t="n"/>
      <c r="E357" s="16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6" t="n"/>
      <c r="Q357" s="15" t="n"/>
      <c r="R357" s="16" t="n"/>
      <c r="S357" s="15" t="n"/>
      <c r="T357" s="16" t="n"/>
      <c r="U357" s="15" t="n"/>
      <c r="V357" s="17">
        <f>IF(E357="","",IF(B357="NCR",E357+TA_NCR,_xlfn.WORKDAY.INTL(E357,TA_SOR,WEEKEND,HOL)))</f>
        <v/>
      </c>
      <c r="W357" s="14">
        <f>IF(E357="","",IF(T357="",DATADATE,T357)-E357)</f>
        <v/>
      </c>
      <c r="X357" s="14">
        <f>IF(OR(V357="",T357&lt;&gt;""),"",IF(DATADATE&gt;V357,"OVERDUE",""))</f>
        <v/>
      </c>
      <c r="Y357" s="14">
        <f>IF(A357="","",IF(T357&lt;&gt;"","Closed","Open"))</f>
        <v/>
      </c>
      <c r="Z357" s="15" t="n"/>
      <c r="AA357" s="15" t="n"/>
    </row>
    <row r="358">
      <c r="A358" s="14">
        <f>IF(D358="","",PROJ&amp;"-"&amp;B358&amp;"-"&amp;C358&amp;"-"&amp;TEXT(D358,"0000"))</f>
        <v/>
      </c>
      <c r="B358" s="15" t="n"/>
      <c r="C358" s="15" t="n"/>
      <c r="D358" s="15" t="n"/>
      <c r="E358" s="16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6" t="n"/>
      <c r="Q358" s="15" t="n"/>
      <c r="R358" s="16" t="n"/>
      <c r="S358" s="15" t="n"/>
      <c r="T358" s="16" t="n"/>
      <c r="U358" s="15" t="n"/>
      <c r="V358" s="17">
        <f>IF(E358="","",IF(B358="NCR",E358+TA_NCR,_xlfn.WORKDAY.INTL(E358,TA_SOR,WEEKEND,HOL)))</f>
        <v/>
      </c>
      <c r="W358" s="14">
        <f>IF(E358="","",IF(T358="",DATADATE,T358)-E358)</f>
        <v/>
      </c>
      <c r="X358" s="14">
        <f>IF(OR(V358="",T358&lt;&gt;""),"",IF(DATADATE&gt;V358,"OVERDUE",""))</f>
        <v/>
      </c>
      <c r="Y358" s="14">
        <f>IF(A358="","",IF(T358&lt;&gt;"","Closed","Open"))</f>
        <v/>
      </c>
      <c r="Z358" s="15" t="n"/>
      <c r="AA358" s="15" t="n"/>
    </row>
    <row r="359">
      <c r="A359" s="14">
        <f>IF(D359="","",PROJ&amp;"-"&amp;B359&amp;"-"&amp;C359&amp;"-"&amp;TEXT(D359,"0000"))</f>
        <v/>
      </c>
      <c r="B359" s="15" t="n"/>
      <c r="C359" s="15" t="n"/>
      <c r="D359" s="15" t="n"/>
      <c r="E359" s="16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6" t="n"/>
      <c r="Q359" s="15" t="n"/>
      <c r="R359" s="16" t="n"/>
      <c r="S359" s="15" t="n"/>
      <c r="T359" s="16" t="n"/>
      <c r="U359" s="15" t="n"/>
      <c r="V359" s="17">
        <f>IF(E359="","",IF(B359="NCR",E359+TA_NCR,_xlfn.WORKDAY.INTL(E359,TA_SOR,WEEKEND,HOL)))</f>
        <v/>
      </c>
      <c r="W359" s="14">
        <f>IF(E359="","",IF(T359="",DATADATE,T359)-E359)</f>
        <v/>
      </c>
      <c r="X359" s="14">
        <f>IF(OR(V359="",T359&lt;&gt;""),"",IF(DATADATE&gt;V359,"OVERDUE",""))</f>
        <v/>
      </c>
      <c r="Y359" s="14">
        <f>IF(A359="","",IF(T359&lt;&gt;"","Closed","Open"))</f>
        <v/>
      </c>
      <c r="Z359" s="15" t="n"/>
      <c r="AA359" s="15" t="n"/>
    </row>
    <row r="360">
      <c r="A360" s="14">
        <f>IF(D360="","",PROJ&amp;"-"&amp;B360&amp;"-"&amp;C360&amp;"-"&amp;TEXT(D360,"0000"))</f>
        <v/>
      </c>
      <c r="B360" s="15" t="n"/>
      <c r="C360" s="15" t="n"/>
      <c r="D360" s="15" t="n"/>
      <c r="E360" s="16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6" t="n"/>
      <c r="Q360" s="15" t="n"/>
      <c r="R360" s="16" t="n"/>
      <c r="S360" s="15" t="n"/>
      <c r="T360" s="16" t="n"/>
      <c r="U360" s="15" t="n"/>
      <c r="V360" s="17">
        <f>IF(E360="","",IF(B360="NCR",E360+TA_NCR,_xlfn.WORKDAY.INTL(E360,TA_SOR,WEEKEND,HOL)))</f>
        <v/>
      </c>
      <c r="W360" s="14">
        <f>IF(E360="","",IF(T360="",DATADATE,T360)-E360)</f>
        <v/>
      </c>
      <c r="X360" s="14">
        <f>IF(OR(V360="",T360&lt;&gt;""),"",IF(DATADATE&gt;V360,"OVERDUE",""))</f>
        <v/>
      </c>
      <c r="Y360" s="14">
        <f>IF(A360="","",IF(T360&lt;&gt;"","Closed","Open"))</f>
        <v/>
      </c>
      <c r="Z360" s="15" t="n"/>
      <c r="AA360" s="15" t="n"/>
    </row>
    <row r="361">
      <c r="A361" s="14">
        <f>IF(D361="","",PROJ&amp;"-"&amp;B361&amp;"-"&amp;C361&amp;"-"&amp;TEXT(D361,"0000"))</f>
        <v/>
      </c>
      <c r="B361" s="15" t="n"/>
      <c r="C361" s="15" t="n"/>
      <c r="D361" s="15" t="n"/>
      <c r="E361" s="16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6" t="n"/>
      <c r="Q361" s="15" t="n"/>
      <c r="R361" s="16" t="n"/>
      <c r="S361" s="15" t="n"/>
      <c r="T361" s="16" t="n"/>
      <c r="U361" s="15" t="n"/>
      <c r="V361" s="17">
        <f>IF(E361="","",IF(B361="NCR",E361+TA_NCR,_xlfn.WORKDAY.INTL(E361,TA_SOR,WEEKEND,HOL)))</f>
        <v/>
      </c>
      <c r="W361" s="14">
        <f>IF(E361="","",IF(T361="",DATADATE,T361)-E361)</f>
        <v/>
      </c>
      <c r="X361" s="14">
        <f>IF(OR(V361="",T361&lt;&gt;""),"",IF(DATADATE&gt;V361,"OVERDUE",""))</f>
        <v/>
      </c>
      <c r="Y361" s="14">
        <f>IF(A361="","",IF(T361&lt;&gt;"","Closed","Open"))</f>
        <v/>
      </c>
      <c r="Z361" s="15" t="n"/>
      <c r="AA361" s="15" t="n"/>
    </row>
    <row r="362">
      <c r="A362" s="14">
        <f>IF(D362="","",PROJ&amp;"-"&amp;B362&amp;"-"&amp;C362&amp;"-"&amp;TEXT(D362,"0000"))</f>
        <v/>
      </c>
      <c r="B362" s="15" t="n"/>
      <c r="C362" s="15" t="n"/>
      <c r="D362" s="15" t="n"/>
      <c r="E362" s="16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6" t="n"/>
      <c r="Q362" s="15" t="n"/>
      <c r="R362" s="16" t="n"/>
      <c r="S362" s="15" t="n"/>
      <c r="T362" s="16" t="n"/>
      <c r="U362" s="15" t="n"/>
      <c r="V362" s="17">
        <f>IF(E362="","",IF(B362="NCR",E362+TA_NCR,_xlfn.WORKDAY.INTL(E362,TA_SOR,WEEKEND,HOL)))</f>
        <v/>
      </c>
      <c r="W362" s="14">
        <f>IF(E362="","",IF(T362="",DATADATE,T362)-E362)</f>
        <v/>
      </c>
      <c r="X362" s="14">
        <f>IF(OR(V362="",T362&lt;&gt;""),"",IF(DATADATE&gt;V362,"OVERDUE",""))</f>
        <v/>
      </c>
      <c r="Y362" s="14">
        <f>IF(A362="","",IF(T362&lt;&gt;"","Closed","Open"))</f>
        <v/>
      </c>
      <c r="Z362" s="15" t="n"/>
      <c r="AA362" s="15" t="n"/>
    </row>
    <row r="363">
      <c r="A363" s="14">
        <f>IF(D363="","",PROJ&amp;"-"&amp;B363&amp;"-"&amp;C363&amp;"-"&amp;TEXT(D363,"0000"))</f>
        <v/>
      </c>
      <c r="B363" s="15" t="n"/>
      <c r="C363" s="15" t="n"/>
      <c r="D363" s="15" t="n"/>
      <c r="E363" s="16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6" t="n"/>
      <c r="Q363" s="15" t="n"/>
      <c r="R363" s="16" t="n"/>
      <c r="S363" s="15" t="n"/>
      <c r="T363" s="16" t="n"/>
      <c r="U363" s="15" t="n"/>
      <c r="V363" s="17">
        <f>IF(E363="","",IF(B363="NCR",E363+TA_NCR,_xlfn.WORKDAY.INTL(E363,TA_SOR,WEEKEND,HOL)))</f>
        <v/>
      </c>
      <c r="W363" s="14">
        <f>IF(E363="","",IF(T363="",DATADATE,T363)-E363)</f>
        <v/>
      </c>
      <c r="X363" s="14">
        <f>IF(OR(V363="",T363&lt;&gt;""),"",IF(DATADATE&gt;V363,"OVERDUE",""))</f>
        <v/>
      </c>
      <c r="Y363" s="14">
        <f>IF(A363="","",IF(T363&lt;&gt;"","Closed","Open"))</f>
        <v/>
      </c>
      <c r="Z363" s="15" t="n"/>
      <c r="AA363" s="15" t="n"/>
    </row>
    <row r="364">
      <c r="A364" s="14">
        <f>IF(D364="","",PROJ&amp;"-"&amp;B364&amp;"-"&amp;C364&amp;"-"&amp;TEXT(D364,"0000"))</f>
        <v/>
      </c>
      <c r="B364" s="15" t="n"/>
      <c r="C364" s="15" t="n"/>
      <c r="D364" s="15" t="n"/>
      <c r="E364" s="16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6" t="n"/>
      <c r="Q364" s="15" t="n"/>
      <c r="R364" s="16" t="n"/>
      <c r="S364" s="15" t="n"/>
      <c r="T364" s="16" t="n"/>
      <c r="U364" s="15" t="n"/>
      <c r="V364" s="17">
        <f>IF(E364="","",IF(B364="NCR",E364+TA_NCR,_xlfn.WORKDAY.INTL(E364,TA_SOR,WEEKEND,HOL)))</f>
        <v/>
      </c>
      <c r="W364" s="14">
        <f>IF(E364="","",IF(T364="",DATADATE,T364)-E364)</f>
        <v/>
      </c>
      <c r="X364" s="14">
        <f>IF(OR(V364="",T364&lt;&gt;""),"",IF(DATADATE&gt;V364,"OVERDUE",""))</f>
        <v/>
      </c>
      <c r="Y364" s="14">
        <f>IF(A364="","",IF(T364&lt;&gt;"","Closed","Open"))</f>
        <v/>
      </c>
      <c r="Z364" s="15" t="n"/>
      <c r="AA364" s="15" t="n"/>
    </row>
    <row r="365">
      <c r="A365" s="14">
        <f>IF(D365="","",PROJ&amp;"-"&amp;B365&amp;"-"&amp;C365&amp;"-"&amp;TEXT(D365,"0000"))</f>
        <v/>
      </c>
      <c r="B365" s="15" t="n"/>
      <c r="C365" s="15" t="n"/>
      <c r="D365" s="15" t="n"/>
      <c r="E365" s="16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6" t="n"/>
      <c r="Q365" s="15" t="n"/>
      <c r="R365" s="16" t="n"/>
      <c r="S365" s="15" t="n"/>
      <c r="T365" s="16" t="n"/>
      <c r="U365" s="15" t="n"/>
      <c r="V365" s="17">
        <f>IF(E365="","",IF(B365="NCR",E365+TA_NCR,_xlfn.WORKDAY.INTL(E365,TA_SOR,WEEKEND,HOL)))</f>
        <v/>
      </c>
      <c r="W365" s="14">
        <f>IF(E365="","",IF(T365="",DATADATE,T365)-E365)</f>
        <v/>
      </c>
      <c r="X365" s="14">
        <f>IF(OR(V365="",T365&lt;&gt;""),"",IF(DATADATE&gt;V365,"OVERDUE",""))</f>
        <v/>
      </c>
      <c r="Y365" s="14">
        <f>IF(A365="","",IF(T365&lt;&gt;"","Closed","Open"))</f>
        <v/>
      </c>
      <c r="Z365" s="15" t="n"/>
      <c r="AA365" s="15" t="n"/>
    </row>
    <row r="366">
      <c r="A366" s="14">
        <f>IF(D366="","",PROJ&amp;"-"&amp;B366&amp;"-"&amp;C366&amp;"-"&amp;TEXT(D366,"0000"))</f>
        <v/>
      </c>
      <c r="B366" s="15" t="n"/>
      <c r="C366" s="15" t="n"/>
      <c r="D366" s="15" t="n"/>
      <c r="E366" s="16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6" t="n"/>
      <c r="Q366" s="15" t="n"/>
      <c r="R366" s="16" t="n"/>
      <c r="S366" s="15" t="n"/>
      <c r="T366" s="16" t="n"/>
      <c r="U366" s="15" t="n"/>
      <c r="V366" s="17">
        <f>IF(E366="","",IF(B366="NCR",E366+TA_NCR,_xlfn.WORKDAY.INTL(E366,TA_SOR,WEEKEND,HOL)))</f>
        <v/>
      </c>
      <c r="W366" s="14">
        <f>IF(E366="","",IF(T366="",DATADATE,T366)-E366)</f>
        <v/>
      </c>
      <c r="X366" s="14">
        <f>IF(OR(V366="",T366&lt;&gt;""),"",IF(DATADATE&gt;V366,"OVERDUE",""))</f>
        <v/>
      </c>
      <c r="Y366" s="14">
        <f>IF(A366="","",IF(T366&lt;&gt;"","Closed","Open"))</f>
        <v/>
      </c>
      <c r="Z366" s="15" t="n"/>
      <c r="AA366" s="15" t="n"/>
    </row>
    <row r="367">
      <c r="A367" s="14">
        <f>IF(D367="","",PROJ&amp;"-"&amp;B367&amp;"-"&amp;C367&amp;"-"&amp;TEXT(D367,"0000"))</f>
        <v/>
      </c>
      <c r="B367" s="15" t="n"/>
      <c r="C367" s="15" t="n"/>
      <c r="D367" s="15" t="n"/>
      <c r="E367" s="16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6" t="n"/>
      <c r="Q367" s="15" t="n"/>
      <c r="R367" s="16" t="n"/>
      <c r="S367" s="15" t="n"/>
      <c r="T367" s="16" t="n"/>
      <c r="U367" s="15" t="n"/>
      <c r="V367" s="17">
        <f>IF(E367="","",IF(B367="NCR",E367+TA_NCR,_xlfn.WORKDAY.INTL(E367,TA_SOR,WEEKEND,HOL)))</f>
        <v/>
      </c>
      <c r="W367" s="14">
        <f>IF(E367="","",IF(T367="",DATADATE,T367)-E367)</f>
        <v/>
      </c>
      <c r="X367" s="14">
        <f>IF(OR(V367="",T367&lt;&gt;""),"",IF(DATADATE&gt;V367,"OVERDUE",""))</f>
        <v/>
      </c>
      <c r="Y367" s="14">
        <f>IF(A367="","",IF(T367&lt;&gt;"","Closed","Open"))</f>
        <v/>
      </c>
      <c r="Z367" s="15" t="n"/>
      <c r="AA367" s="15" t="n"/>
    </row>
    <row r="368">
      <c r="A368" s="14">
        <f>IF(D368="","",PROJ&amp;"-"&amp;B368&amp;"-"&amp;C368&amp;"-"&amp;TEXT(D368,"0000"))</f>
        <v/>
      </c>
      <c r="B368" s="15" t="n"/>
      <c r="C368" s="15" t="n"/>
      <c r="D368" s="15" t="n"/>
      <c r="E368" s="16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6" t="n"/>
      <c r="Q368" s="15" t="n"/>
      <c r="R368" s="16" t="n"/>
      <c r="S368" s="15" t="n"/>
      <c r="T368" s="16" t="n"/>
      <c r="U368" s="15" t="n"/>
      <c r="V368" s="17">
        <f>IF(E368="","",IF(B368="NCR",E368+TA_NCR,_xlfn.WORKDAY.INTL(E368,TA_SOR,WEEKEND,HOL)))</f>
        <v/>
      </c>
      <c r="W368" s="14">
        <f>IF(E368="","",IF(T368="",DATADATE,T368)-E368)</f>
        <v/>
      </c>
      <c r="X368" s="14">
        <f>IF(OR(V368="",T368&lt;&gt;""),"",IF(DATADATE&gt;V368,"OVERDUE",""))</f>
        <v/>
      </c>
      <c r="Y368" s="14">
        <f>IF(A368="","",IF(T368&lt;&gt;"","Closed","Open"))</f>
        <v/>
      </c>
      <c r="Z368" s="15" t="n"/>
      <c r="AA368" s="15" t="n"/>
    </row>
    <row r="369">
      <c r="A369" s="14">
        <f>IF(D369="","",PROJ&amp;"-"&amp;B369&amp;"-"&amp;C369&amp;"-"&amp;TEXT(D369,"0000"))</f>
        <v/>
      </c>
      <c r="B369" s="15" t="n"/>
      <c r="C369" s="15" t="n"/>
      <c r="D369" s="15" t="n"/>
      <c r="E369" s="16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6" t="n"/>
      <c r="Q369" s="15" t="n"/>
      <c r="R369" s="16" t="n"/>
      <c r="S369" s="15" t="n"/>
      <c r="T369" s="16" t="n"/>
      <c r="U369" s="15" t="n"/>
      <c r="V369" s="17">
        <f>IF(E369="","",IF(B369="NCR",E369+TA_NCR,_xlfn.WORKDAY.INTL(E369,TA_SOR,WEEKEND,HOL)))</f>
        <v/>
      </c>
      <c r="W369" s="14">
        <f>IF(E369="","",IF(T369="",DATADATE,T369)-E369)</f>
        <v/>
      </c>
      <c r="X369" s="14">
        <f>IF(OR(V369="",T369&lt;&gt;""),"",IF(DATADATE&gt;V369,"OVERDUE",""))</f>
        <v/>
      </c>
      <c r="Y369" s="14">
        <f>IF(A369="","",IF(T369&lt;&gt;"","Closed","Open"))</f>
        <v/>
      </c>
      <c r="Z369" s="15" t="n"/>
      <c r="AA369" s="15" t="n"/>
    </row>
    <row r="370">
      <c r="A370" s="14">
        <f>IF(D370="","",PROJ&amp;"-"&amp;B370&amp;"-"&amp;C370&amp;"-"&amp;TEXT(D370,"0000"))</f>
        <v/>
      </c>
      <c r="B370" s="15" t="n"/>
      <c r="C370" s="15" t="n"/>
      <c r="D370" s="15" t="n"/>
      <c r="E370" s="16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6" t="n"/>
      <c r="Q370" s="15" t="n"/>
      <c r="R370" s="16" t="n"/>
      <c r="S370" s="15" t="n"/>
      <c r="T370" s="16" t="n"/>
      <c r="U370" s="15" t="n"/>
      <c r="V370" s="17">
        <f>IF(E370="","",IF(B370="NCR",E370+TA_NCR,_xlfn.WORKDAY.INTL(E370,TA_SOR,WEEKEND,HOL)))</f>
        <v/>
      </c>
      <c r="W370" s="14">
        <f>IF(E370="","",IF(T370="",DATADATE,T370)-E370)</f>
        <v/>
      </c>
      <c r="X370" s="14">
        <f>IF(OR(V370="",T370&lt;&gt;""),"",IF(DATADATE&gt;V370,"OVERDUE",""))</f>
        <v/>
      </c>
      <c r="Y370" s="14">
        <f>IF(A370="","",IF(T370&lt;&gt;"","Closed","Open"))</f>
        <v/>
      </c>
      <c r="Z370" s="15" t="n"/>
      <c r="AA370" s="15" t="n"/>
    </row>
    <row r="371">
      <c r="A371" s="14">
        <f>IF(D371="","",PROJ&amp;"-"&amp;B371&amp;"-"&amp;C371&amp;"-"&amp;TEXT(D371,"0000"))</f>
        <v/>
      </c>
      <c r="B371" s="15" t="n"/>
      <c r="C371" s="15" t="n"/>
      <c r="D371" s="15" t="n"/>
      <c r="E371" s="16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6" t="n"/>
      <c r="Q371" s="15" t="n"/>
      <c r="R371" s="16" t="n"/>
      <c r="S371" s="15" t="n"/>
      <c r="T371" s="16" t="n"/>
      <c r="U371" s="15" t="n"/>
      <c r="V371" s="17">
        <f>IF(E371="","",IF(B371="NCR",E371+TA_NCR,_xlfn.WORKDAY.INTL(E371,TA_SOR,WEEKEND,HOL)))</f>
        <v/>
      </c>
      <c r="W371" s="14">
        <f>IF(E371="","",IF(T371="",DATADATE,T371)-E371)</f>
        <v/>
      </c>
      <c r="X371" s="14">
        <f>IF(OR(V371="",T371&lt;&gt;""),"",IF(DATADATE&gt;V371,"OVERDUE",""))</f>
        <v/>
      </c>
      <c r="Y371" s="14">
        <f>IF(A371="","",IF(T371&lt;&gt;"","Closed","Open"))</f>
        <v/>
      </c>
      <c r="Z371" s="15" t="n"/>
      <c r="AA371" s="15" t="n"/>
    </row>
    <row r="372">
      <c r="A372" s="14">
        <f>IF(D372="","",PROJ&amp;"-"&amp;B372&amp;"-"&amp;C372&amp;"-"&amp;TEXT(D372,"0000"))</f>
        <v/>
      </c>
      <c r="B372" s="15" t="n"/>
      <c r="C372" s="15" t="n"/>
      <c r="D372" s="15" t="n"/>
      <c r="E372" s="16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6" t="n"/>
      <c r="Q372" s="15" t="n"/>
      <c r="R372" s="16" t="n"/>
      <c r="S372" s="15" t="n"/>
      <c r="T372" s="16" t="n"/>
      <c r="U372" s="15" t="n"/>
      <c r="V372" s="17">
        <f>IF(E372="","",IF(B372="NCR",E372+TA_NCR,_xlfn.WORKDAY.INTL(E372,TA_SOR,WEEKEND,HOL)))</f>
        <v/>
      </c>
      <c r="W372" s="14">
        <f>IF(E372="","",IF(T372="",DATADATE,T372)-E372)</f>
        <v/>
      </c>
      <c r="X372" s="14">
        <f>IF(OR(V372="",T372&lt;&gt;""),"",IF(DATADATE&gt;V372,"OVERDUE",""))</f>
        <v/>
      </c>
      <c r="Y372" s="14">
        <f>IF(A372="","",IF(T372&lt;&gt;"","Closed","Open"))</f>
        <v/>
      </c>
      <c r="Z372" s="15" t="n"/>
      <c r="AA372" s="15" t="n"/>
    </row>
    <row r="373">
      <c r="A373" s="14">
        <f>IF(D373="","",PROJ&amp;"-"&amp;B373&amp;"-"&amp;C373&amp;"-"&amp;TEXT(D373,"0000"))</f>
        <v/>
      </c>
      <c r="B373" s="15" t="n"/>
      <c r="C373" s="15" t="n"/>
      <c r="D373" s="15" t="n"/>
      <c r="E373" s="16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6" t="n"/>
      <c r="Q373" s="15" t="n"/>
      <c r="R373" s="16" t="n"/>
      <c r="S373" s="15" t="n"/>
      <c r="T373" s="16" t="n"/>
      <c r="U373" s="15" t="n"/>
      <c r="V373" s="17">
        <f>IF(E373="","",IF(B373="NCR",E373+TA_NCR,_xlfn.WORKDAY.INTL(E373,TA_SOR,WEEKEND,HOL)))</f>
        <v/>
      </c>
      <c r="W373" s="14">
        <f>IF(E373="","",IF(T373="",DATADATE,T373)-E373)</f>
        <v/>
      </c>
      <c r="X373" s="14">
        <f>IF(OR(V373="",T373&lt;&gt;""),"",IF(DATADATE&gt;V373,"OVERDUE",""))</f>
        <v/>
      </c>
      <c r="Y373" s="14">
        <f>IF(A373="","",IF(T373&lt;&gt;"","Closed","Open"))</f>
        <v/>
      </c>
      <c r="Z373" s="15" t="n"/>
      <c r="AA373" s="15" t="n"/>
    </row>
    <row r="374">
      <c r="A374" s="14">
        <f>IF(D374="","",PROJ&amp;"-"&amp;B374&amp;"-"&amp;C374&amp;"-"&amp;TEXT(D374,"0000"))</f>
        <v/>
      </c>
      <c r="B374" s="15" t="n"/>
      <c r="C374" s="15" t="n"/>
      <c r="D374" s="15" t="n"/>
      <c r="E374" s="16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6" t="n"/>
      <c r="Q374" s="15" t="n"/>
      <c r="R374" s="16" t="n"/>
      <c r="S374" s="15" t="n"/>
      <c r="T374" s="16" t="n"/>
      <c r="U374" s="15" t="n"/>
      <c r="V374" s="17">
        <f>IF(E374="","",IF(B374="NCR",E374+TA_NCR,_xlfn.WORKDAY.INTL(E374,TA_SOR,WEEKEND,HOL)))</f>
        <v/>
      </c>
      <c r="W374" s="14">
        <f>IF(E374="","",IF(T374="",DATADATE,T374)-E374)</f>
        <v/>
      </c>
      <c r="X374" s="14">
        <f>IF(OR(V374="",T374&lt;&gt;""),"",IF(DATADATE&gt;V374,"OVERDUE",""))</f>
        <v/>
      </c>
      <c r="Y374" s="14">
        <f>IF(A374="","",IF(T374&lt;&gt;"","Closed","Open"))</f>
        <v/>
      </c>
      <c r="Z374" s="15" t="n"/>
      <c r="AA374" s="15" t="n"/>
    </row>
    <row r="375">
      <c r="A375" s="14">
        <f>IF(D375="","",PROJ&amp;"-"&amp;B375&amp;"-"&amp;C375&amp;"-"&amp;TEXT(D375,"0000"))</f>
        <v/>
      </c>
      <c r="B375" s="15" t="n"/>
      <c r="C375" s="15" t="n"/>
      <c r="D375" s="15" t="n"/>
      <c r="E375" s="16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6" t="n"/>
      <c r="Q375" s="15" t="n"/>
      <c r="R375" s="16" t="n"/>
      <c r="S375" s="15" t="n"/>
      <c r="T375" s="16" t="n"/>
      <c r="U375" s="15" t="n"/>
      <c r="V375" s="17">
        <f>IF(E375="","",IF(B375="NCR",E375+TA_NCR,_xlfn.WORKDAY.INTL(E375,TA_SOR,WEEKEND,HOL)))</f>
        <v/>
      </c>
      <c r="W375" s="14">
        <f>IF(E375="","",IF(T375="",DATADATE,T375)-E375)</f>
        <v/>
      </c>
      <c r="X375" s="14">
        <f>IF(OR(V375="",T375&lt;&gt;""),"",IF(DATADATE&gt;V375,"OVERDUE",""))</f>
        <v/>
      </c>
      <c r="Y375" s="14">
        <f>IF(A375="","",IF(T375&lt;&gt;"","Closed","Open"))</f>
        <v/>
      </c>
      <c r="Z375" s="15" t="n"/>
      <c r="AA375" s="15" t="n"/>
    </row>
    <row r="376">
      <c r="A376" s="14">
        <f>IF(D376="","",PROJ&amp;"-"&amp;B376&amp;"-"&amp;C376&amp;"-"&amp;TEXT(D376,"0000"))</f>
        <v/>
      </c>
      <c r="B376" s="15" t="n"/>
      <c r="C376" s="15" t="n"/>
      <c r="D376" s="15" t="n"/>
      <c r="E376" s="16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6" t="n"/>
      <c r="Q376" s="15" t="n"/>
      <c r="R376" s="16" t="n"/>
      <c r="S376" s="15" t="n"/>
      <c r="T376" s="16" t="n"/>
      <c r="U376" s="15" t="n"/>
      <c r="V376" s="17">
        <f>IF(E376="","",IF(B376="NCR",E376+TA_NCR,_xlfn.WORKDAY.INTL(E376,TA_SOR,WEEKEND,HOL)))</f>
        <v/>
      </c>
      <c r="W376" s="14">
        <f>IF(E376="","",IF(T376="",DATADATE,T376)-E376)</f>
        <v/>
      </c>
      <c r="X376" s="14">
        <f>IF(OR(V376="",T376&lt;&gt;""),"",IF(DATADATE&gt;V376,"OVERDUE",""))</f>
        <v/>
      </c>
      <c r="Y376" s="14">
        <f>IF(A376="","",IF(T376&lt;&gt;"","Closed","Open"))</f>
        <v/>
      </c>
      <c r="Z376" s="15" t="n"/>
      <c r="AA376" s="15" t="n"/>
    </row>
    <row r="377">
      <c r="A377" s="14">
        <f>IF(D377="","",PROJ&amp;"-"&amp;B377&amp;"-"&amp;C377&amp;"-"&amp;TEXT(D377,"0000"))</f>
        <v/>
      </c>
      <c r="B377" s="15" t="n"/>
      <c r="C377" s="15" t="n"/>
      <c r="D377" s="15" t="n"/>
      <c r="E377" s="16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6" t="n"/>
      <c r="Q377" s="15" t="n"/>
      <c r="R377" s="16" t="n"/>
      <c r="S377" s="15" t="n"/>
      <c r="T377" s="16" t="n"/>
      <c r="U377" s="15" t="n"/>
      <c r="V377" s="17">
        <f>IF(E377="","",IF(B377="NCR",E377+TA_NCR,_xlfn.WORKDAY.INTL(E377,TA_SOR,WEEKEND,HOL)))</f>
        <v/>
      </c>
      <c r="W377" s="14">
        <f>IF(E377="","",IF(T377="",DATADATE,T377)-E377)</f>
        <v/>
      </c>
      <c r="X377" s="14">
        <f>IF(OR(V377="",T377&lt;&gt;""),"",IF(DATADATE&gt;V377,"OVERDUE",""))</f>
        <v/>
      </c>
      <c r="Y377" s="14">
        <f>IF(A377="","",IF(T377&lt;&gt;"","Closed","Open"))</f>
        <v/>
      </c>
      <c r="Z377" s="15" t="n"/>
      <c r="AA377" s="15" t="n"/>
    </row>
    <row r="378">
      <c r="A378" s="14">
        <f>IF(D378="","",PROJ&amp;"-"&amp;B378&amp;"-"&amp;C378&amp;"-"&amp;TEXT(D378,"0000"))</f>
        <v/>
      </c>
      <c r="B378" s="15" t="n"/>
      <c r="C378" s="15" t="n"/>
      <c r="D378" s="15" t="n"/>
      <c r="E378" s="16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6" t="n"/>
      <c r="Q378" s="15" t="n"/>
      <c r="R378" s="16" t="n"/>
      <c r="S378" s="15" t="n"/>
      <c r="T378" s="16" t="n"/>
      <c r="U378" s="15" t="n"/>
      <c r="V378" s="17">
        <f>IF(E378="","",IF(B378="NCR",E378+TA_NCR,_xlfn.WORKDAY.INTL(E378,TA_SOR,WEEKEND,HOL)))</f>
        <v/>
      </c>
      <c r="W378" s="14">
        <f>IF(E378="","",IF(T378="",DATADATE,T378)-E378)</f>
        <v/>
      </c>
      <c r="X378" s="14">
        <f>IF(OR(V378="",T378&lt;&gt;""),"",IF(DATADATE&gt;V378,"OVERDUE",""))</f>
        <v/>
      </c>
      <c r="Y378" s="14">
        <f>IF(A378="","",IF(T378&lt;&gt;"","Closed","Open"))</f>
        <v/>
      </c>
      <c r="Z378" s="15" t="n"/>
      <c r="AA378" s="15" t="n"/>
    </row>
    <row r="379">
      <c r="A379" s="14">
        <f>IF(D379="","",PROJ&amp;"-"&amp;B379&amp;"-"&amp;C379&amp;"-"&amp;TEXT(D379,"0000"))</f>
        <v/>
      </c>
      <c r="B379" s="15" t="n"/>
      <c r="C379" s="15" t="n"/>
      <c r="D379" s="15" t="n"/>
      <c r="E379" s="16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6" t="n"/>
      <c r="Q379" s="15" t="n"/>
      <c r="R379" s="16" t="n"/>
      <c r="S379" s="15" t="n"/>
      <c r="T379" s="16" t="n"/>
      <c r="U379" s="15" t="n"/>
      <c r="V379" s="17">
        <f>IF(E379="","",IF(B379="NCR",E379+TA_NCR,_xlfn.WORKDAY.INTL(E379,TA_SOR,WEEKEND,HOL)))</f>
        <v/>
      </c>
      <c r="W379" s="14">
        <f>IF(E379="","",IF(T379="",DATADATE,T379)-E379)</f>
        <v/>
      </c>
      <c r="X379" s="14">
        <f>IF(OR(V379="",T379&lt;&gt;""),"",IF(DATADATE&gt;V379,"OVERDUE",""))</f>
        <v/>
      </c>
      <c r="Y379" s="14">
        <f>IF(A379="","",IF(T379&lt;&gt;"","Closed","Open"))</f>
        <v/>
      </c>
      <c r="Z379" s="15" t="n"/>
      <c r="AA379" s="15" t="n"/>
    </row>
    <row r="380">
      <c r="A380" s="14">
        <f>IF(D380="","",PROJ&amp;"-"&amp;B380&amp;"-"&amp;C380&amp;"-"&amp;TEXT(D380,"0000"))</f>
        <v/>
      </c>
      <c r="B380" s="15" t="n"/>
      <c r="C380" s="15" t="n"/>
      <c r="D380" s="15" t="n"/>
      <c r="E380" s="16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6" t="n"/>
      <c r="Q380" s="15" t="n"/>
      <c r="R380" s="16" t="n"/>
      <c r="S380" s="15" t="n"/>
      <c r="T380" s="16" t="n"/>
      <c r="U380" s="15" t="n"/>
      <c r="V380" s="17">
        <f>IF(E380="","",IF(B380="NCR",E380+TA_NCR,_xlfn.WORKDAY.INTL(E380,TA_SOR,WEEKEND,HOL)))</f>
        <v/>
      </c>
      <c r="W380" s="14">
        <f>IF(E380="","",IF(T380="",DATADATE,T380)-E380)</f>
        <v/>
      </c>
      <c r="X380" s="14">
        <f>IF(OR(V380="",T380&lt;&gt;""),"",IF(DATADATE&gt;V380,"OVERDUE",""))</f>
        <v/>
      </c>
      <c r="Y380" s="14">
        <f>IF(A380="","",IF(T380&lt;&gt;"","Closed","Open"))</f>
        <v/>
      </c>
      <c r="Z380" s="15" t="n"/>
      <c r="AA380" s="15" t="n"/>
    </row>
    <row r="381">
      <c r="A381" s="14">
        <f>IF(D381="","",PROJ&amp;"-"&amp;B381&amp;"-"&amp;C381&amp;"-"&amp;TEXT(D381,"0000"))</f>
        <v/>
      </c>
      <c r="B381" s="15" t="n"/>
      <c r="C381" s="15" t="n"/>
      <c r="D381" s="15" t="n"/>
      <c r="E381" s="16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6" t="n"/>
      <c r="Q381" s="15" t="n"/>
      <c r="R381" s="16" t="n"/>
      <c r="S381" s="15" t="n"/>
      <c r="T381" s="16" t="n"/>
      <c r="U381" s="15" t="n"/>
      <c r="V381" s="17">
        <f>IF(E381="","",IF(B381="NCR",E381+TA_NCR,_xlfn.WORKDAY.INTL(E381,TA_SOR,WEEKEND,HOL)))</f>
        <v/>
      </c>
      <c r="W381" s="14">
        <f>IF(E381="","",IF(T381="",DATADATE,T381)-E381)</f>
        <v/>
      </c>
      <c r="X381" s="14">
        <f>IF(OR(V381="",T381&lt;&gt;""),"",IF(DATADATE&gt;V381,"OVERDUE",""))</f>
        <v/>
      </c>
      <c r="Y381" s="14">
        <f>IF(A381="","",IF(T381&lt;&gt;"","Closed","Open"))</f>
        <v/>
      </c>
      <c r="Z381" s="15" t="n"/>
      <c r="AA381" s="15" t="n"/>
    </row>
    <row r="382">
      <c r="A382" s="14">
        <f>IF(D382="","",PROJ&amp;"-"&amp;B382&amp;"-"&amp;C382&amp;"-"&amp;TEXT(D382,"0000"))</f>
        <v/>
      </c>
      <c r="B382" s="15" t="n"/>
      <c r="C382" s="15" t="n"/>
      <c r="D382" s="15" t="n"/>
      <c r="E382" s="16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6" t="n"/>
      <c r="Q382" s="15" t="n"/>
      <c r="R382" s="16" t="n"/>
      <c r="S382" s="15" t="n"/>
      <c r="T382" s="16" t="n"/>
      <c r="U382" s="15" t="n"/>
      <c r="V382" s="17">
        <f>IF(E382="","",IF(B382="NCR",E382+TA_NCR,_xlfn.WORKDAY.INTL(E382,TA_SOR,WEEKEND,HOL)))</f>
        <v/>
      </c>
      <c r="W382" s="14">
        <f>IF(E382="","",IF(T382="",DATADATE,T382)-E382)</f>
        <v/>
      </c>
      <c r="X382" s="14">
        <f>IF(OR(V382="",T382&lt;&gt;""),"",IF(DATADATE&gt;V382,"OVERDUE",""))</f>
        <v/>
      </c>
      <c r="Y382" s="14">
        <f>IF(A382="","",IF(T382&lt;&gt;"","Closed","Open"))</f>
        <v/>
      </c>
      <c r="Z382" s="15" t="n"/>
      <c r="AA382" s="15" t="n"/>
    </row>
    <row r="383">
      <c r="A383" s="14">
        <f>IF(D383="","",PROJ&amp;"-"&amp;B383&amp;"-"&amp;C383&amp;"-"&amp;TEXT(D383,"0000"))</f>
        <v/>
      </c>
      <c r="B383" s="15" t="n"/>
      <c r="C383" s="15" t="n"/>
      <c r="D383" s="15" t="n"/>
      <c r="E383" s="16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6" t="n"/>
      <c r="Q383" s="15" t="n"/>
      <c r="R383" s="16" t="n"/>
      <c r="S383" s="15" t="n"/>
      <c r="T383" s="16" t="n"/>
      <c r="U383" s="15" t="n"/>
      <c r="V383" s="17">
        <f>IF(E383="","",IF(B383="NCR",E383+TA_NCR,_xlfn.WORKDAY.INTL(E383,TA_SOR,WEEKEND,HOL)))</f>
        <v/>
      </c>
      <c r="W383" s="14">
        <f>IF(E383="","",IF(T383="",DATADATE,T383)-E383)</f>
        <v/>
      </c>
      <c r="X383" s="14">
        <f>IF(OR(V383="",T383&lt;&gt;""),"",IF(DATADATE&gt;V383,"OVERDUE",""))</f>
        <v/>
      </c>
      <c r="Y383" s="14">
        <f>IF(A383="","",IF(T383&lt;&gt;"","Closed","Open"))</f>
        <v/>
      </c>
      <c r="Z383" s="15" t="n"/>
      <c r="AA383" s="15" t="n"/>
    </row>
    <row r="384">
      <c r="A384" s="14">
        <f>IF(D384="","",PROJ&amp;"-"&amp;B384&amp;"-"&amp;C384&amp;"-"&amp;TEXT(D384,"0000"))</f>
        <v/>
      </c>
      <c r="B384" s="15" t="n"/>
      <c r="C384" s="15" t="n"/>
      <c r="D384" s="15" t="n"/>
      <c r="E384" s="16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6" t="n"/>
      <c r="Q384" s="15" t="n"/>
      <c r="R384" s="16" t="n"/>
      <c r="S384" s="15" t="n"/>
      <c r="T384" s="16" t="n"/>
      <c r="U384" s="15" t="n"/>
      <c r="V384" s="17">
        <f>IF(E384="","",IF(B384="NCR",E384+TA_NCR,_xlfn.WORKDAY.INTL(E384,TA_SOR,WEEKEND,HOL)))</f>
        <v/>
      </c>
      <c r="W384" s="14">
        <f>IF(E384="","",IF(T384="",DATADATE,T384)-E384)</f>
        <v/>
      </c>
      <c r="X384" s="14">
        <f>IF(OR(V384="",T384&lt;&gt;""),"",IF(DATADATE&gt;V384,"OVERDUE",""))</f>
        <v/>
      </c>
      <c r="Y384" s="14">
        <f>IF(A384="","",IF(T384&lt;&gt;"","Closed","Open"))</f>
        <v/>
      </c>
      <c r="Z384" s="15" t="n"/>
      <c r="AA384" s="15" t="n"/>
    </row>
    <row r="385">
      <c r="A385" s="14">
        <f>IF(D385="","",PROJ&amp;"-"&amp;B385&amp;"-"&amp;C385&amp;"-"&amp;TEXT(D385,"0000"))</f>
        <v/>
      </c>
      <c r="B385" s="15" t="n"/>
      <c r="C385" s="15" t="n"/>
      <c r="D385" s="15" t="n"/>
      <c r="E385" s="16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6" t="n"/>
      <c r="Q385" s="15" t="n"/>
      <c r="R385" s="16" t="n"/>
      <c r="S385" s="15" t="n"/>
      <c r="T385" s="16" t="n"/>
      <c r="U385" s="15" t="n"/>
      <c r="V385" s="17">
        <f>IF(E385="","",IF(B385="NCR",E385+TA_NCR,_xlfn.WORKDAY.INTL(E385,TA_SOR,WEEKEND,HOL)))</f>
        <v/>
      </c>
      <c r="W385" s="14">
        <f>IF(E385="","",IF(T385="",DATADATE,T385)-E385)</f>
        <v/>
      </c>
      <c r="X385" s="14">
        <f>IF(OR(V385="",T385&lt;&gt;""),"",IF(DATADATE&gt;V385,"OVERDUE",""))</f>
        <v/>
      </c>
      <c r="Y385" s="14">
        <f>IF(A385="","",IF(T385&lt;&gt;"","Closed","Open"))</f>
        <v/>
      </c>
      <c r="Z385" s="15" t="n"/>
      <c r="AA385" s="15" t="n"/>
    </row>
    <row r="386">
      <c r="A386" s="14">
        <f>IF(D386="","",PROJ&amp;"-"&amp;B386&amp;"-"&amp;C386&amp;"-"&amp;TEXT(D386,"0000"))</f>
        <v/>
      </c>
      <c r="B386" s="15" t="n"/>
      <c r="C386" s="15" t="n"/>
      <c r="D386" s="15" t="n"/>
      <c r="E386" s="16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6" t="n"/>
      <c r="Q386" s="15" t="n"/>
      <c r="R386" s="16" t="n"/>
      <c r="S386" s="15" t="n"/>
      <c r="T386" s="16" t="n"/>
      <c r="U386" s="15" t="n"/>
      <c r="V386" s="17">
        <f>IF(E386="","",IF(B386="NCR",E386+TA_NCR,_xlfn.WORKDAY.INTL(E386,TA_SOR,WEEKEND,HOL)))</f>
        <v/>
      </c>
      <c r="W386" s="14">
        <f>IF(E386="","",IF(T386="",DATADATE,T386)-E386)</f>
        <v/>
      </c>
      <c r="X386" s="14">
        <f>IF(OR(V386="",T386&lt;&gt;""),"",IF(DATADATE&gt;V386,"OVERDUE",""))</f>
        <v/>
      </c>
      <c r="Y386" s="14">
        <f>IF(A386="","",IF(T386&lt;&gt;"","Closed","Open"))</f>
        <v/>
      </c>
      <c r="Z386" s="15" t="n"/>
      <c r="AA386" s="15" t="n"/>
    </row>
    <row r="387">
      <c r="A387" s="14">
        <f>IF(D387="","",PROJ&amp;"-"&amp;B387&amp;"-"&amp;C387&amp;"-"&amp;TEXT(D387,"0000"))</f>
        <v/>
      </c>
      <c r="B387" s="15" t="n"/>
      <c r="C387" s="15" t="n"/>
      <c r="D387" s="15" t="n"/>
      <c r="E387" s="16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6" t="n"/>
      <c r="Q387" s="15" t="n"/>
      <c r="R387" s="16" t="n"/>
      <c r="S387" s="15" t="n"/>
      <c r="T387" s="16" t="n"/>
      <c r="U387" s="15" t="n"/>
      <c r="V387" s="17">
        <f>IF(E387="","",IF(B387="NCR",E387+TA_NCR,_xlfn.WORKDAY.INTL(E387,TA_SOR,WEEKEND,HOL)))</f>
        <v/>
      </c>
      <c r="W387" s="14">
        <f>IF(E387="","",IF(T387="",DATADATE,T387)-E387)</f>
        <v/>
      </c>
      <c r="X387" s="14">
        <f>IF(OR(V387="",T387&lt;&gt;""),"",IF(DATADATE&gt;V387,"OVERDUE",""))</f>
        <v/>
      </c>
      <c r="Y387" s="14">
        <f>IF(A387="","",IF(T387&lt;&gt;"","Closed","Open"))</f>
        <v/>
      </c>
      <c r="Z387" s="15" t="n"/>
      <c r="AA387" s="15" t="n"/>
    </row>
    <row r="388">
      <c r="A388" s="14">
        <f>IF(D388="","",PROJ&amp;"-"&amp;B388&amp;"-"&amp;C388&amp;"-"&amp;TEXT(D388,"0000"))</f>
        <v/>
      </c>
      <c r="B388" s="15" t="n"/>
      <c r="C388" s="15" t="n"/>
      <c r="D388" s="15" t="n"/>
      <c r="E388" s="16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6" t="n"/>
      <c r="Q388" s="15" t="n"/>
      <c r="R388" s="16" t="n"/>
      <c r="S388" s="15" t="n"/>
      <c r="T388" s="16" t="n"/>
      <c r="U388" s="15" t="n"/>
      <c r="V388" s="17">
        <f>IF(E388="","",IF(B388="NCR",E388+TA_NCR,_xlfn.WORKDAY.INTL(E388,TA_SOR,WEEKEND,HOL)))</f>
        <v/>
      </c>
      <c r="W388" s="14">
        <f>IF(E388="","",IF(T388="",DATADATE,T388)-E388)</f>
        <v/>
      </c>
      <c r="X388" s="14">
        <f>IF(OR(V388="",T388&lt;&gt;""),"",IF(DATADATE&gt;V388,"OVERDUE",""))</f>
        <v/>
      </c>
      <c r="Y388" s="14">
        <f>IF(A388="","",IF(T388&lt;&gt;"","Closed","Open"))</f>
        <v/>
      </c>
      <c r="Z388" s="15" t="n"/>
      <c r="AA388" s="15" t="n"/>
    </row>
    <row r="389">
      <c r="A389" s="14">
        <f>IF(D389="","",PROJ&amp;"-"&amp;B389&amp;"-"&amp;C389&amp;"-"&amp;TEXT(D389,"0000"))</f>
        <v/>
      </c>
      <c r="B389" s="15" t="n"/>
      <c r="C389" s="15" t="n"/>
      <c r="D389" s="15" t="n"/>
      <c r="E389" s="16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6" t="n"/>
      <c r="Q389" s="15" t="n"/>
      <c r="R389" s="16" t="n"/>
      <c r="S389" s="15" t="n"/>
      <c r="T389" s="16" t="n"/>
      <c r="U389" s="15" t="n"/>
      <c r="V389" s="17">
        <f>IF(E389="","",IF(B389="NCR",E389+TA_NCR,_xlfn.WORKDAY.INTL(E389,TA_SOR,WEEKEND,HOL)))</f>
        <v/>
      </c>
      <c r="W389" s="14">
        <f>IF(E389="","",IF(T389="",DATADATE,T389)-E389)</f>
        <v/>
      </c>
      <c r="X389" s="14">
        <f>IF(OR(V389="",T389&lt;&gt;""),"",IF(DATADATE&gt;V389,"OVERDUE",""))</f>
        <v/>
      </c>
      <c r="Y389" s="14">
        <f>IF(A389="","",IF(T389&lt;&gt;"","Closed","Open"))</f>
        <v/>
      </c>
      <c r="Z389" s="15" t="n"/>
      <c r="AA389" s="15" t="n"/>
    </row>
    <row r="390">
      <c r="A390" s="14">
        <f>IF(D390="","",PROJ&amp;"-"&amp;B390&amp;"-"&amp;C390&amp;"-"&amp;TEXT(D390,"0000"))</f>
        <v/>
      </c>
      <c r="B390" s="15" t="n"/>
      <c r="C390" s="15" t="n"/>
      <c r="D390" s="15" t="n"/>
      <c r="E390" s="16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6" t="n"/>
      <c r="Q390" s="15" t="n"/>
      <c r="R390" s="16" t="n"/>
      <c r="S390" s="15" t="n"/>
      <c r="T390" s="16" t="n"/>
      <c r="U390" s="15" t="n"/>
      <c r="V390" s="17">
        <f>IF(E390="","",IF(B390="NCR",E390+TA_NCR,_xlfn.WORKDAY.INTL(E390,TA_SOR,WEEKEND,HOL)))</f>
        <v/>
      </c>
      <c r="W390" s="14">
        <f>IF(E390="","",IF(T390="",DATADATE,T390)-E390)</f>
        <v/>
      </c>
      <c r="X390" s="14">
        <f>IF(OR(V390="",T390&lt;&gt;""),"",IF(DATADATE&gt;V390,"OVERDUE",""))</f>
        <v/>
      </c>
      <c r="Y390" s="14">
        <f>IF(A390="","",IF(T390&lt;&gt;"","Closed","Open"))</f>
        <v/>
      </c>
      <c r="Z390" s="15" t="n"/>
      <c r="AA390" s="15" t="n"/>
    </row>
    <row r="391">
      <c r="A391" s="14">
        <f>IF(D391="","",PROJ&amp;"-"&amp;B391&amp;"-"&amp;C391&amp;"-"&amp;TEXT(D391,"0000"))</f>
        <v/>
      </c>
      <c r="B391" s="15" t="n"/>
      <c r="C391" s="15" t="n"/>
      <c r="D391" s="15" t="n"/>
      <c r="E391" s="16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6" t="n"/>
      <c r="Q391" s="15" t="n"/>
      <c r="R391" s="16" t="n"/>
      <c r="S391" s="15" t="n"/>
      <c r="T391" s="16" t="n"/>
      <c r="U391" s="15" t="n"/>
      <c r="V391" s="17">
        <f>IF(E391="","",IF(B391="NCR",E391+TA_NCR,_xlfn.WORKDAY.INTL(E391,TA_SOR,WEEKEND,HOL)))</f>
        <v/>
      </c>
      <c r="W391" s="14">
        <f>IF(E391="","",IF(T391="",DATADATE,T391)-E391)</f>
        <v/>
      </c>
      <c r="X391" s="14">
        <f>IF(OR(V391="",T391&lt;&gt;""),"",IF(DATADATE&gt;V391,"OVERDUE",""))</f>
        <v/>
      </c>
      <c r="Y391" s="14">
        <f>IF(A391="","",IF(T391&lt;&gt;"","Closed","Open"))</f>
        <v/>
      </c>
      <c r="Z391" s="15" t="n"/>
      <c r="AA391" s="15" t="n"/>
    </row>
    <row r="392">
      <c r="A392" s="14">
        <f>IF(D392="","",PROJ&amp;"-"&amp;B392&amp;"-"&amp;C392&amp;"-"&amp;TEXT(D392,"0000"))</f>
        <v/>
      </c>
      <c r="B392" s="15" t="n"/>
      <c r="C392" s="15" t="n"/>
      <c r="D392" s="15" t="n"/>
      <c r="E392" s="16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6" t="n"/>
      <c r="Q392" s="15" t="n"/>
      <c r="R392" s="16" t="n"/>
      <c r="S392" s="15" t="n"/>
      <c r="T392" s="16" t="n"/>
      <c r="U392" s="15" t="n"/>
      <c r="V392" s="17">
        <f>IF(E392="","",IF(B392="NCR",E392+TA_NCR,_xlfn.WORKDAY.INTL(E392,TA_SOR,WEEKEND,HOL)))</f>
        <v/>
      </c>
      <c r="W392" s="14">
        <f>IF(E392="","",IF(T392="",DATADATE,T392)-E392)</f>
        <v/>
      </c>
      <c r="X392" s="14">
        <f>IF(OR(V392="",T392&lt;&gt;""),"",IF(DATADATE&gt;V392,"OVERDUE",""))</f>
        <v/>
      </c>
      <c r="Y392" s="14">
        <f>IF(A392="","",IF(T392&lt;&gt;"","Closed","Open"))</f>
        <v/>
      </c>
      <c r="Z392" s="15" t="n"/>
      <c r="AA392" s="15" t="n"/>
    </row>
    <row r="393">
      <c r="A393" s="14">
        <f>IF(D393="","",PROJ&amp;"-"&amp;B393&amp;"-"&amp;C393&amp;"-"&amp;TEXT(D393,"0000"))</f>
        <v/>
      </c>
      <c r="B393" s="15" t="n"/>
      <c r="C393" s="15" t="n"/>
      <c r="D393" s="15" t="n"/>
      <c r="E393" s="16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6" t="n"/>
      <c r="Q393" s="15" t="n"/>
      <c r="R393" s="16" t="n"/>
      <c r="S393" s="15" t="n"/>
      <c r="T393" s="16" t="n"/>
      <c r="U393" s="15" t="n"/>
      <c r="V393" s="17">
        <f>IF(E393="","",IF(B393="NCR",E393+TA_NCR,_xlfn.WORKDAY.INTL(E393,TA_SOR,WEEKEND,HOL)))</f>
        <v/>
      </c>
      <c r="W393" s="14">
        <f>IF(E393="","",IF(T393="",DATADATE,T393)-E393)</f>
        <v/>
      </c>
      <c r="X393" s="14">
        <f>IF(OR(V393="",T393&lt;&gt;""),"",IF(DATADATE&gt;V393,"OVERDUE",""))</f>
        <v/>
      </c>
      <c r="Y393" s="14">
        <f>IF(A393="","",IF(T393&lt;&gt;"","Closed","Open"))</f>
        <v/>
      </c>
      <c r="Z393" s="15" t="n"/>
      <c r="AA393" s="15" t="n"/>
    </row>
    <row r="394">
      <c r="A394" s="14">
        <f>IF(D394="","",PROJ&amp;"-"&amp;B394&amp;"-"&amp;C394&amp;"-"&amp;TEXT(D394,"0000"))</f>
        <v/>
      </c>
      <c r="B394" s="15" t="n"/>
      <c r="C394" s="15" t="n"/>
      <c r="D394" s="15" t="n"/>
      <c r="E394" s="16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6" t="n"/>
      <c r="Q394" s="15" t="n"/>
      <c r="R394" s="16" t="n"/>
      <c r="S394" s="15" t="n"/>
      <c r="T394" s="16" t="n"/>
      <c r="U394" s="15" t="n"/>
      <c r="V394" s="17">
        <f>IF(E394="","",IF(B394="NCR",E394+TA_NCR,_xlfn.WORKDAY.INTL(E394,TA_SOR,WEEKEND,HOL)))</f>
        <v/>
      </c>
      <c r="W394" s="14">
        <f>IF(E394="","",IF(T394="",DATADATE,T394)-E394)</f>
        <v/>
      </c>
      <c r="X394" s="14">
        <f>IF(OR(V394="",T394&lt;&gt;""),"",IF(DATADATE&gt;V394,"OVERDUE",""))</f>
        <v/>
      </c>
      <c r="Y394" s="14">
        <f>IF(A394="","",IF(T394&lt;&gt;"","Closed","Open"))</f>
        <v/>
      </c>
      <c r="Z394" s="15" t="n"/>
      <c r="AA394" s="15" t="n"/>
    </row>
    <row r="395">
      <c r="A395" s="14">
        <f>IF(D395="","",PROJ&amp;"-"&amp;B395&amp;"-"&amp;C395&amp;"-"&amp;TEXT(D395,"0000"))</f>
        <v/>
      </c>
      <c r="B395" s="15" t="n"/>
      <c r="C395" s="15" t="n"/>
      <c r="D395" s="15" t="n"/>
      <c r="E395" s="16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6" t="n"/>
      <c r="Q395" s="15" t="n"/>
      <c r="R395" s="16" t="n"/>
      <c r="S395" s="15" t="n"/>
      <c r="T395" s="16" t="n"/>
      <c r="U395" s="15" t="n"/>
      <c r="V395" s="17">
        <f>IF(E395="","",IF(B395="NCR",E395+TA_NCR,_xlfn.WORKDAY.INTL(E395,TA_SOR,WEEKEND,HOL)))</f>
        <v/>
      </c>
      <c r="W395" s="14">
        <f>IF(E395="","",IF(T395="",DATADATE,T395)-E395)</f>
        <v/>
      </c>
      <c r="X395" s="14">
        <f>IF(OR(V395="",T395&lt;&gt;""),"",IF(DATADATE&gt;V395,"OVERDUE",""))</f>
        <v/>
      </c>
      <c r="Y395" s="14">
        <f>IF(A395="","",IF(T395&lt;&gt;"","Closed","Open"))</f>
        <v/>
      </c>
      <c r="Z395" s="15" t="n"/>
      <c r="AA395" s="15" t="n"/>
    </row>
    <row r="396">
      <c r="A396" s="14">
        <f>IF(D396="","",PROJ&amp;"-"&amp;B396&amp;"-"&amp;C396&amp;"-"&amp;TEXT(D396,"0000"))</f>
        <v/>
      </c>
      <c r="B396" s="15" t="n"/>
      <c r="C396" s="15" t="n"/>
      <c r="D396" s="15" t="n"/>
      <c r="E396" s="16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6" t="n"/>
      <c r="Q396" s="15" t="n"/>
      <c r="R396" s="16" t="n"/>
      <c r="S396" s="15" t="n"/>
      <c r="T396" s="16" t="n"/>
      <c r="U396" s="15" t="n"/>
      <c r="V396" s="17">
        <f>IF(E396="","",IF(B396="NCR",E396+TA_NCR,_xlfn.WORKDAY.INTL(E396,TA_SOR,WEEKEND,HOL)))</f>
        <v/>
      </c>
      <c r="W396" s="14">
        <f>IF(E396="","",IF(T396="",DATADATE,T396)-E396)</f>
        <v/>
      </c>
      <c r="X396" s="14">
        <f>IF(OR(V396="",T396&lt;&gt;""),"",IF(DATADATE&gt;V396,"OVERDUE",""))</f>
        <v/>
      </c>
      <c r="Y396" s="14">
        <f>IF(A396="","",IF(T396&lt;&gt;"","Closed","Open"))</f>
        <v/>
      </c>
      <c r="Z396" s="15" t="n"/>
      <c r="AA396" s="15" t="n"/>
    </row>
    <row r="397">
      <c r="A397" s="14">
        <f>IF(D397="","",PROJ&amp;"-"&amp;B397&amp;"-"&amp;C397&amp;"-"&amp;TEXT(D397,"0000"))</f>
        <v/>
      </c>
      <c r="B397" s="15" t="n"/>
      <c r="C397" s="15" t="n"/>
      <c r="D397" s="15" t="n"/>
      <c r="E397" s="16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6" t="n"/>
      <c r="Q397" s="15" t="n"/>
      <c r="R397" s="16" t="n"/>
      <c r="S397" s="15" t="n"/>
      <c r="T397" s="16" t="n"/>
      <c r="U397" s="15" t="n"/>
      <c r="V397" s="17">
        <f>IF(E397="","",IF(B397="NCR",E397+TA_NCR,_xlfn.WORKDAY.INTL(E397,TA_SOR,WEEKEND,HOL)))</f>
        <v/>
      </c>
      <c r="W397" s="14">
        <f>IF(E397="","",IF(T397="",DATADATE,T397)-E397)</f>
        <v/>
      </c>
      <c r="X397" s="14">
        <f>IF(OR(V397="",T397&lt;&gt;""),"",IF(DATADATE&gt;V397,"OVERDUE",""))</f>
        <v/>
      </c>
      <c r="Y397" s="14">
        <f>IF(A397="","",IF(T397&lt;&gt;"","Closed","Open"))</f>
        <v/>
      </c>
      <c r="Z397" s="15" t="n"/>
      <c r="AA397" s="15" t="n"/>
    </row>
    <row r="398">
      <c r="A398" s="14">
        <f>IF(D398="","",PROJ&amp;"-"&amp;B398&amp;"-"&amp;C398&amp;"-"&amp;TEXT(D398,"0000"))</f>
        <v/>
      </c>
      <c r="B398" s="15" t="n"/>
      <c r="C398" s="15" t="n"/>
      <c r="D398" s="15" t="n"/>
      <c r="E398" s="16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6" t="n"/>
      <c r="Q398" s="15" t="n"/>
      <c r="R398" s="16" t="n"/>
      <c r="S398" s="15" t="n"/>
      <c r="T398" s="16" t="n"/>
      <c r="U398" s="15" t="n"/>
      <c r="V398" s="17">
        <f>IF(E398="","",IF(B398="NCR",E398+TA_NCR,_xlfn.WORKDAY.INTL(E398,TA_SOR,WEEKEND,HOL)))</f>
        <v/>
      </c>
      <c r="W398" s="14">
        <f>IF(E398="","",IF(T398="",DATADATE,T398)-E398)</f>
        <v/>
      </c>
      <c r="X398" s="14">
        <f>IF(OR(V398="",T398&lt;&gt;""),"",IF(DATADATE&gt;V398,"OVERDUE",""))</f>
        <v/>
      </c>
      <c r="Y398" s="14">
        <f>IF(A398="","",IF(T398&lt;&gt;"","Closed","Open"))</f>
        <v/>
      </c>
      <c r="Z398" s="15" t="n"/>
      <c r="AA398" s="15" t="n"/>
    </row>
    <row r="399">
      <c r="A399" s="14">
        <f>IF(D399="","",PROJ&amp;"-"&amp;B399&amp;"-"&amp;C399&amp;"-"&amp;TEXT(D399,"0000"))</f>
        <v/>
      </c>
      <c r="B399" s="15" t="n"/>
      <c r="C399" s="15" t="n"/>
      <c r="D399" s="15" t="n"/>
      <c r="E399" s="16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6" t="n"/>
      <c r="Q399" s="15" t="n"/>
      <c r="R399" s="16" t="n"/>
      <c r="S399" s="15" t="n"/>
      <c r="T399" s="16" t="n"/>
      <c r="U399" s="15" t="n"/>
      <c r="V399" s="17">
        <f>IF(E399="","",IF(B399="NCR",E399+TA_NCR,_xlfn.WORKDAY.INTL(E399,TA_SOR,WEEKEND,HOL)))</f>
        <v/>
      </c>
      <c r="W399" s="14">
        <f>IF(E399="","",IF(T399="",DATADATE,T399)-E399)</f>
        <v/>
      </c>
      <c r="X399" s="14">
        <f>IF(OR(V399="",T399&lt;&gt;""),"",IF(DATADATE&gt;V399,"OVERDUE",""))</f>
        <v/>
      </c>
      <c r="Y399" s="14">
        <f>IF(A399="","",IF(T399&lt;&gt;"","Closed","Open"))</f>
        <v/>
      </c>
      <c r="Z399" s="15" t="n"/>
      <c r="AA399" s="15" t="n"/>
    </row>
    <row r="400">
      <c r="A400" s="14">
        <f>IF(D400="","",PROJ&amp;"-"&amp;B400&amp;"-"&amp;C400&amp;"-"&amp;TEXT(D400,"0000"))</f>
        <v/>
      </c>
      <c r="B400" s="15" t="n"/>
      <c r="C400" s="15" t="n"/>
      <c r="D400" s="15" t="n"/>
      <c r="E400" s="16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6" t="n"/>
      <c r="Q400" s="15" t="n"/>
      <c r="R400" s="16" t="n"/>
      <c r="S400" s="15" t="n"/>
      <c r="T400" s="16" t="n"/>
      <c r="U400" s="15" t="n"/>
      <c r="V400" s="17">
        <f>IF(E400="","",IF(B400="NCR",E400+TA_NCR,_xlfn.WORKDAY.INTL(E400,TA_SOR,WEEKEND,HOL)))</f>
        <v/>
      </c>
      <c r="W400" s="14">
        <f>IF(E400="","",IF(T400="",DATADATE,T400)-E400)</f>
        <v/>
      </c>
      <c r="X400" s="14">
        <f>IF(OR(V400="",T400&lt;&gt;""),"",IF(DATADATE&gt;V400,"OVERDUE",""))</f>
        <v/>
      </c>
      <c r="Y400" s="14">
        <f>IF(A400="","",IF(T400&lt;&gt;"","Closed","Open"))</f>
        <v/>
      </c>
      <c r="Z400" s="15" t="n"/>
      <c r="AA400" s="15" t="n"/>
    </row>
    <row r="401">
      <c r="A401" s="14">
        <f>IF(D401="","",PROJ&amp;"-"&amp;B401&amp;"-"&amp;C401&amp;"-"&amp;TEXT(D401,"0000"))</f>
        <v/>
      </c>
      <c r="B401" s="15" t="n"/>
      <c r="C401" s="15" t="n"/>
      <c r="D401" s="15" t="n"/>
      <c r="E401" s="16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6" t="n"/>
      <c r="Q401" s="15" t="n"/>
      <c r="R401" s="16" t="n"/>
      <c r="S401" s="15" t="n"/>
      <c r="T401" s="16" t="n"/>
      <c r="U401" s="15" t="n"/>
      <c r="V401" s="17">
        <f>IF(E401="","",IF(B401="NCR",E401+TA_NCR,_xlfn.WORKDAY.INTL(E401,TA_SOR,WEEKEND,HOL)))</f>
        <v/>
      </c>
      <c r="W401" s="14">
        <f>IF(E401="","",IF(T401="",DATADATE,T401)-E401)</f>
        <v/>
      </c>
      <c r="X401" s="14">
        <f>IF(OR(V401="",T401&lt;&gt;""),"",IF(DATADATE&gt;V401,"OVERDUE",""))</f>
        <v/>
      </c>
      <c r="Y401" s="14">
        <f>IF(A401="","",IF(T401&lt;&gt;"","Closed","Open"))</f>
        <v/>
      </c>
      <c r="Z401" s="15" t="n"/>
      <c r="AA401" s="15" t="n"/>
    </row>
    <row r="402">
      <c r="A402" s="14">
        <f>IF(D402="","",PROJ&amp;"-"&amp;B402&amp;"-"&amp;C402&amp;"-"&amp;TEXT(D402,"0000"))</f>
        <v/>
      </c>
      <c r="B402" s="15" t="n"/>
      <c r="C402" s="15" t="n"/>
      <c r="D402" s="15" t="n"/>
      <c r="E402" s="16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6" t="n"/>
      <c r="Q402" s="15" t="n"/>
      <c r="R402" s="16" t="n"/>
      <c r="S402" s="15" t="n"/>
      <c r="T402" s="16" t="n"/>
      <c r="U402" s="15" t="n"/>
      <c r="V402" s="17">
        <f>IF(E402="","",IF(B402="NCR",E402+TA_NCR,_xlfn.WORKDAY.INTL(E402,TA_SOR,WEEKEND,HOL)))</f>
        <v/>
      </c>
      <c r="W402" s="14">
        <f>IF(E402="","",IF(T402="",DATADATE,T402)-E402)</f>
        <v/>
      </c>
      <c r="X402" s="14">
        <f>IF(OR(V402="",T402&lt;&gt;""),"",IF(DATADATE&gt;V402,"OVERDUE",""))</f>
        <v/>
      </c>
      <c r="Y402" s="14">
        <f>IF(A402="","",IF(T402&lt;&gt;"","Closed","Open"))</f>
        <v/>
      </c>
      <c r="Z402" s="15" t="n"/>
      <c r="AA402" s="15" t="n"/>
    </row>
    <row r="403">
      <c r="A403" s="14">
        <f>IF(D403="","",PROJ&amp;"-"&amp;B403&amp;"-"&amp;C403&amp;"-"&amp;TEXT(D403,"0000"))</f>
        <v/>
      </c>
      <c r="B403" s="15" t="n"/>
      <c r="C403" s="15" t="n"/>
      <c r="D403" s="15" t="n"/>
      <c r="E403" s="16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6" t="n"/>
      <c r="Q403" s="15" t="n"/>
      <c r="R403" s="16" t="n"/>
      <c r="S403" s="15" t="n"/>
      <c r="T403" s="16" t="n"/>
      <c r="U403" s="15" t="n"/>
      <c r="V403" s="17">
        <f>IF(E403="","",IF(B403="NCR",E403+TA_NCR,_xlfn.WORKDAY.INTL(E403,TA_SOR,WEEKEND,HOL)))</f>
        <v/>
      </c>
      <c r="W403" s="14">
        <f>IF(E403="","",IF(T403="",DATADATE,T403)-E403)</f>
        <v/>
      </c>
      <c r="X403" s="14">
        <f>IF(OR(V403="",T403&lt;&gt;""),"",IF(DATADATE&gt;V403,"OVERDUE",""))</f>
        <v/>
      </c>
      <c r="Y403" s="14">
        <f>IF(A403="","",IF(T403&lt;&gt;"","Closed","Open"))</f>
        <v/>
      </c>
      <c r="Z403" s="15" t="n"/>
      <c r="AA403" s="15" t="n"/>
    </row>
    <row r="404">
      <c r="A404" s="14">
        <f>IF(D404="","",PROJ&amp;"-"&amp;B404&amp;"-"&amp;C404&amp;"-"&amp;TEXT(D404,"0000"))</f>
        <v/>
      </c>
      <c r="B404" s="15" t="n"/>
      <c r="C404" s="15" t="n"/>
      <c r="D404" s="15" t="n"/>
      <c r="E404" s="16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6" t="n"/>
      <c r="Q404" s="15" t="n"/>
      <c r="R404" s="16" t="n"/>
      <c r="S404" s="15" t="n"/>
      <c r="T404" s="16" t="n"/>
      <c r="U404" s="15" t="n"/>
      <c r="V404" s="17">
        <f>IF(E404="","",IF(B404="NCR",E404+TA_NCR,_xlfn.WORKDAY.INTL(E404,TA_SOR,WEEKEND,HOL)))</f>
        <v/>
      </c>
      <c r="W404" s="14">
        <f>IF(E404="","",IF(T404="",DATADATE,T404)-E404)</f>
        <v/>
      </c>
      <c r="X404" s="14">
        <f>IF(OR(V404="",T404&lt;&gt;""),"",IF(DATADATE&gt;V404,"OVERDUE",""))</f>
        <v/>
      </c>
      <c r="Y404" s="14">
        <f>IF(A404="","",IF(T404&lt;&gt;"","Closed","Open"))</f>
        <v/>
      </c>
      <c r="Z404" s="15" t="n"/>
      <c r="AA404" s="15" t="n"/>
    </row>
    <row r="405">
      <c r="A405" s="14">
        <f>IF(D405="","",PROJ&amp;"-"&amp;B405&amp;"-"&amp;C405&amp;"-"&amp;TEXT(D405,"0000"))</f>
        <v/>
      </c>
      <c r="B405" s="15" t="n"/>
      <c r="C405" s="15" t="n"/>
      <c r="D405" s="15" t="n"/>
      <c r="E405" s="16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6" t="n"/>
      <c r="Q405" s="15" t="n"/>
      <c r="R405" s="16" t="n"/>
      <c r="S405" s="15" t="n"/>
      <c r="T405" s="16" t="n"/>
      <c r="U405" s="15" t="n"/>
      <c r="V405" s="17">
        <f>IF(E405="","",IF(B405="NCR",E405+TA_NCR,_xlfn.WORKDAY.INTL(E405,TA_SOR,WEEKEND,HOL)))</f>
        <v/>
      </c>
      <c r="W405" s="14">
        <f>IF(E405="","",IF(T405="",DATADATE,T405)-E405)</f>
        <v/>
      </c>
      <c r="X405" s="14">
        <f>IF(OR(V405="",T405&lt;&gt;""),"",IF(DATADATE&gt;V405,"OVERDUE",""))</f>
        <v/>
      </c>
      <c r="Y405" s="14">
        <f>IF(A405="","",IF(T405&lt;&gt;"","Closed","Open"))</f>
        <v/>
      </c>
      <c r="Z405" s="15" t="n"/>
      <c r="AA405" s="15" t="n"/>
    </row>
    <row r="406">
      <c r="A406" s="14">
        <f>IF(D406="","",PROJ&amp;"-"&amp;B406&amp;"-"&amp;C406&amp;"-"&amp;TEXT(D406,"0000"))</f>
        <v/>
      </c>
      <c r="B406" s="15" t="n"/>
      <c r="C406" s="15" t="n"/>
      <c r="D406" s="15" t="n"/>
      <c r="E406" s="16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6" t="n"/>
      <c r="Q406" s="15" t="n"/>
      <c r="R406" s="16" t="n"/>
      <c r="S406" s="15" t="n"/>
      <c r="T406" s="16" t="n"/>
      <c r="U406" s="15" t="n"/>
      <c r="V406" s="17">
        <f>IF(E406="","",IF(B406="NCR",E406+TA_NCR,_xlfn.WORKDAY.INTL(E406,TA_SOR,WEEKEND,HOL)))</f>
        <v/>
      </c>
      <c r="W406" s="14">
        <f>IF(E406="","",IF(T406="",DATADATE,T406)-E406)</f>
        <v/>
      </c>
      <c r="X406" s="14">
        <f>IF(OR(V406="",T406&lt;&gt;""),"",IF(DATADATE&gt;V406,"OVERDUE",""))</f>
        <v/>
      </c>
      <c r="Y406" s="14">
        <f>IF(A406="","",IF(T406&lt;&gt;"","Closed","Open"))</f>
        <v/>
      </c>
      <c r="Z406" s="15" t="n"/>
      <c r="AA406" s="15" t="n"/>
    </row>
    <row r="407">
      <c r="A407" s="14">
        <f>IF(D407="","",PROJ&amp;"-"&amp;B407&amp;"-"&amp;C407&amp;"-"&amp;TEXT(D407,"0000"))</f>
        <v/>
      </c>
      <c r="B407" s="15" t="n"/>
      <c r="C407" s="15" t="n"/>
      <c r="D407" s="15" t="n"/>
      <c r="E407" s="16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6" t="n"/>
      <c r="Q407" s="15" t="n"/>
      <c r="R407" s="16" t="n"/>
      <c r="S407" s="15" t="n"/>
      <c r="T407" s="16" t="n"/>
      <c r="U407" s="15" t="n"/>
      <c r="V407" s="17">
        <f>IF(E407="","",IF(B407="NCR",E407+TA_NCR,_xlfn.WORKDAY.INTL(E407,TA_SOR,WEEKEND,HOL)))</f>
        <v/>
      </c>
      <c r="W407" s="14">
        <f>IF(E407="","",IF(T407="",DATADATE,T407)-E407)</f>
        <v/>
      </c>
      <c r="X407" s="14">
        <f>IF(OR(V407="",T407&lt;&gt;""),"",IF(DATADATE&gt;V407,"OVERDUE",""))</f>
        <v/>
      </c>
      <c r="Y407" s="14">
        <f>IF(A407="","",IF(T407&lt;&gt;"","Closed","Open"))</f>
        <v/>
      </c>
      <c r="Z407" s="15" t="n"/>
      <c r="AA407" s="15" t="n"/>
    </row>
    <row r="408">
      <c r="A408" s="14">
        <f>IF(D408="","",PROJ&amp;"-"&amp;B408&amp;"-"&amp;C408&amp;"-"&amp;TEXT(D408,"0000"))</f>
        <v/>
      </c>
      <c r="B408" s="15" t="n"/>
      <c r="C408" s="15" t="n"/>
      <c r="D408" s="15" t="n"/>
      <c r="E408" s="16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6" t="n"/>
      <c r="Q408" s="15" t="n"/>
      <c r="R408" s="16" t="n"/>
      <c r="S408" s="15" t="n"/>
      <c r="T408" s="16" t="n"/>
      <c r="U408" s="15" t="n"/>
      <c r="V408" s="17">
        <f>IF(E408="","",IF(B408="NCR",E408+TA_NCR,_xlfn.WORKDAY.INTL(E408,TA_SOR,WEEKEND,HOL)))</f>
        <v/>
      </c>
      <c r="W408" s="14">
        <f>IF(E408="","",IF(T408="",DATADATE,T408)-E408)</f>
        <v/>
      </c>
      <c r="X408" s="14">
        <f>IF(OR(V408="",T408&lt;&gt;""),"",IF(DATADATE&gt;V408,"OVERDUE",""))</f>
        <v/>
      </c>
      <c r="Y408" s="14">
        <f>IF(A408="","",IF(T408&lt;&gt;"","Closed","Open"))</f>
        <v/>
      </c>
      <c r="Z408" s="15" t="n"/>
      <c r="AA408" s="15" t="n"/>
    </row>
    <row r="409">
      <c r="A409" s="14">
        <f>IF(D409="","",PROJ&amp;"-"&amp;B409&amp;"-"&amp;C409&amp;"-"&amp;TEXT(D409,"0000"))</f>
        <v/>
      </c>
      <c r="B409" s="15" t="n"/>
      <c r="C409" s="15" t="n"/>
      <c r="D409" s="15" t="n"/>
      <c r="E409" s="16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6" t="n"/>
      <c r="Q409" s="15" t="n"/>
      <c r="R409" s="16" t="n"/>
      <c r="S409" s="15" t="n"/>
      <c r="T409" s="16" t="n"/>
      <c r="U409" s="15" t="n"/>
      <c r="V409" s="17">
        <f>IF(E409="","",IF(B409="NCR",E409+TA_NCR,_xlfn.WORKDAY.INTL(E409,TA_SOR,WEEKEND,HOL)))</f>
        <v/>
      </c>
      <c r="W409" s="14">
        <f>IF(E409="","",IF(T409="",DATADATE,T409)-E409)</f>
        <v/>
      </c>
      <c r="X409" s="14">
        <f>IF(OR(V409="",T409&lt;&gt;""),"",IF(DATADATE&gt;V409,"OVERDUE",""))</f>
        <v/>
      </c>
      <c r="Y409" s="14">
        <f>IF(A409="","",IF(T409&lt;&gt;"","Closed","Open"))</f>
        <v/>
      </c>
      <c r="Z409" s="15" t="n"/>
      <c r="AA409" s="15" t="n"/>
    </row>
    <row r="410">
      <c r="A410" s="14">
        <f>IF(D410="","",PROJ&amp;"-"&amp;B410&amp;"-"&amp;C410&amp;"-"&amp;TEXT(D410,"0000"))</f>
        <v/>
      </c>
      <c r="B410" s="15" t="n"/>
      <c r="C410" s="15" t="n"/>
      <c r="D410" s="15" t="n"/>
      <c r="E410" s="16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6" t="n"/>
      <c r="Q410" s="15" t="n"/>
      <c r="R410" s="16" t="n"/>
      <c r="S410" s="15" t="n"/>
      <c r="T410" s="16" t="n"/>
      <c r="U410" s="15" t="n"/>
      <c r="V410" s="17">
        <f>IF(E410="","",IF(B410="NCR",E410+TA_NCR,_xlfn.WORKDAY.INTL(E410,TA_SOR,WEEKEND,HOL)))</f>
        <v/>
      </c>
      <c r="W410" s="14">
        <f>IF(E410="","",IF(T410="",DATADATE,T410)-E410)</f>
        <v/>
      </c>
      <c r="X410" s="14">
        <f>IF(OR(V410="",T410&lt;&gt;""),"",IF(DATADATE&gt;V410,"OVERDUE",""))</f>
        <v/>
      </c>
      <c r="Y410" s="14">
        <f>IF(A410="","",IF(T410&lt;&gt;"","Closed","Open"))</f>
        <v/>
      </c>
      <c r="Z410" s="15" t="n"/>
      <c r="AA410" s="15" t="n"/>
    </row>
    <row r="411">
      <c r="A411" s="14">
        <f>IF(D411="","",PROJ&amp;"-"&amp;B411&amp;"-"&amp;C411&amp;"-"&amp;TEXT(D411,"0000"))</f>
        <v/>
      </c>
      <c r="B411" s="15" t="n"/>
      <c r="C411" s="15" t="n"/>
      <c r="D411" s="15" t="n"/>
      <c r="E411" s="16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6" t="n"/>
      <c r="Q411" s="15" t="n"/>
      <c r="R411" s="16" t="n"/>
      <c r="S411" s="15" t="n"/>
      <c r="T411" s="16" t="n"/>
      <c r="U411" s="15" t="n"/>
      <c r="V411" s="17">
        <f>IF(E411="","",IF(B411="NCR",E411+TA_NCR,_xlfn.WORKDAY.INTL(E411,TA_SOR,WEEKEND,HOL)))</f>
        <v/>
      </c>
      <c r="W411" s="14">
        <f>IF(E411="","",IF(T411="",DATADATE,T411)-E411)</f>
        <v/>
      </c>
      <c r="X411" s="14">
        <f>IF(OR(V411="",T411&lt;&gt;""),"",IF(DATADATE&gt;V411,"OVERDUE",""))</f>
        <v/>
      </c>
      <c r="Y411" s="14">
        <f>IF(A411="","",IF(T411&lt;&gt;"","Closed","Open"))</f>
        <v/>
      </c>
      <c r="Z411" s="15" t="n"/>
      <c r="AA411" s="15" t="n"/>
    </row>
    <row r="412">
      <c r="A412" s="14">
        <f>IF(D412="","",PROJ&amp;"-"&amp;B412&amp;"-"&amp;C412&amp;"-"&amp;TEXT(D412,"0000"))</f>
        <v/>
      </c>
      <c r="B412" s="15" t="n"/>
      <c r="C412" s="15" t="n"/>
      <c r="D412" s="15" t="n"/>
      <c r="E412" s="16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6" t="n"/>
      <c r="Q412" s="15" t="n"/>
      <c r="R412" s="16" t="n"/>
      <c r="S412" s="15" t="n"/>
      <c r="T412" s="16" t="n"/>
      <c r="U412" s="15" t="n"/>
      <c r="V412" s="17">
        <f>IF(E412="","",IF(B412="NCR",E412+TA_NCR,_xlfn.WORKDAY.INTL(E412,TA_SOR,WEEKEND,HOL)))</f>
        <v/>
      </c>
      <c r="W412" s="14">
        <f>IF(E412="","",IF(T412="",DATADATE,T412)-E412)</f>
        <v/>
      </c>
      <c r="X412" s="14">
        <f>IF(OR(V412="",T412&lt;&gt;""),"",IF(DATADATE&gt;V412,"OVERDUE",""))</f>
        <v/>
      </c>
      <c r="Y412" s="14">
        <f>IF(A412="","",IF(T412&lt;&gt;"","Closed","Open"))</f>
        <v/>
      </c>
      <c r="Z412" s="15" t="n"/>
      <c r="AA412" s="15" t="n"/>
    </row>
    <row r="413">
      <c r="A413" s="14">
        <f>IF(D413="","",PROJ&amp;"-"&amp;B413&amp;"-"&amp;C413&amp;"-"&amp;TEXT(D413,"0000"))</f>
        <v/>
      </c>
      <c r="B413" s="15" t="n"/>
      <c r="C413" s="15" t="n"/>
      <c r="D413" s="15" t="n"/>
      <c r="E413" s="16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6" t="n"/>
      <c r="Q413" s="15" t="n"/>
      <c r="R413" s="16" t="n"/>
      <c r="S413" s="15" t="n"/>
      <c r="T413" s="16" t="n"/>
      <c r="U413" s="15" t="n"/>
      <c r="V413" s="17">
        <f>IF(E413="","",IF(B413="NCR",E413+TA_NCR,_xlfn.WORKDAY.INTL(E413,TA_SOR,WEEKEND,HOL)))</f>
        <v/>
      </c>
      <c r="W413" s="14">
        <f>IF(E413="","",IF(T413="",DATADATE,T413)-E413)</f>
        <v/>
      </c>
      <c r="X413" s="14">
        <f>IF(OR(V413="",T413&lt;&gt;""),"",IF(DATADATE&gt;V413,"OVERDUE",""))</f>
        <v/>
      </c>
      <c r="Y413" s="14">
        <f>IF(A413="","",IF(T413&lt;&gt;"","Closed","Open"))</f>
        <v/>
      </c>
      <c r="Z413" s="15" t="n"/>
      <c r="AA413" s="15" t="n"/>
    </row>
    <row r="414">
      <c r="A414" s="14">
        <f>IF(D414="","",PROJ&amp;"-"&amp;B414&amp;"-"&amp;C414&amp;"-"&amp;TEXT(D414,"0000"))</f>
        <v/>
      </c>
      <c r="B414" s="15" t="n"/>
      <c r="C414" s="15" t="n"/>
      <c r="D414" s="15" t="n"/>
      <c r="E414" s="16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6" t="n"/>
      <c r="Q414" s="15" t="n"/>
      <c r="R414" s="16" t="n"/>
      <c r="S414" s="15" t="n"/>
      <c r="T414" s="16" t="n"/>
      <c r="U414" s="15" t="n"/>
      <c r="V414" s="17">
        <f>IF(E414="","",IF(B414="NCR",E414+TA_NCR,_xlfn.WORKDAY.INTL(E414,TA_SOR,WEEKEND,HOL)))</f>
        <v/>
      </c>
      <c r="W414" s="14">
        <f>IF(E414="","",IF(T414="",DATADATE,T414)-E414)</f>
        <v/>
      </c>
      <c r="X414" s="14">
        <f>IF(OR(V414="",T414&lt;&gt;""),"",IF(DATADATE&gt;V414,"OVERDUE",""))</f>
        <v/>
      </c>
      <c r="Y414" s="14">
        <f>IF(A414="","",IF(T414&lt;&gt;"","Closed","Open"))</f>
        <v/>
      </c>
      <c r="Z414" s="15" t="n"/>
      <c r="AA414" s="15" t="n"/>
    </row>
    <row r="415">
      <c r="A415" s="14">
        <f>IF(D415="","",PROJ&amp;"-"&amp;B415&amp;"-"&amp;C415&amp;"-"&amp;TEXT(D415,"0000"))</f>
        <v/>
      </c>
      <c r="B415" s="15" t="n"/>
      <c r="C415" s="15" t="n"/>
      <c r="D415" s="15" t="n"/>
      <c r="E415" s="16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6" t="n"/>
      <c r="Q415" s="15" t="n"/>
      <c r="R415" s="16" t="n"/>
      <c r="S415" s="15" t="n"/>
      <c r="T415" s="16" t="n"/>
      <c r="U415" s="15" t="n"/>
      <c r="V415" s="17">
        <f>IF(E415="","",IF(B415="NCR",E415+TA_NCR,_xlfn.WORKDAY.INTL(E415,TA_SOR,WEEKEND,HOL)))</f>
        <v/>
      </c>
      <c r="W415" s="14">
        <f>IF(E415="","",IF(T415="",DATADATE,T415)-E415)</f>
        <v/>
      </c>
      <c r="X415" s="14">
        <f>IF(OR(V415="",T415&lt;&gt;""),"",IF(DATADATE&gt;V415,"OVERDUE",""))</f>
        <v/>
      </c>
      <c r="Y415" s="14">
        <f>IF(A415="","",IF(T415&lt;&gt;"","Closed","Open"))</f>
        <v/>
      </c>
      <c r="Z415" s="15" t="n"/>
      <c r="AA415" s="15" t="n"/>
    </row>
    <row r="416">
      <c r="A416" s="14">
        <f>IF(D416="","",PROJ&amp;"-"&amp;B416&amp;"-"&amp;C416&amp;"-"&amp;TEXT(D416,"0000"))</f>
        <v/>
      </c>
      <c r="B416" s="15" t="n"/>
      <c r="C416" s="15" t="n"/>
      <c r="D416" s="15" t="n"/>
      <c r="E416" s="16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6" t="n"/>
      <c r="Q416" s="15" t="n"/>
      <c r="R416" s="16" t="n"/>
      <c r="S416" s="15" t="n"/>
      <c r="T416" s="16" t="n"/>
      <c r="U416" s="15" t="n"/>
      <c r="V416" s="17">
        <f>IF(E416="","",IF(B416="NCR",E416+TA_NCR,_xlfn.WORKDAY.INTL(E416,TA_SOR,WEEKEND,HOL)))</f>
        <v/>
      </c>
      <c r="W416" s="14">
        <f>IF(E416="","",IF(T416="",DATADATE,T416)-E416)</f>
        <v/>
      </c>
      <c r="X416" s="14">
        <f>IF(OR(V416="",T416&lt;&gt;""),"",IF(DATADATE&gt;V416,"OVERDUE",""))</f>
        <v/>
      </c>
      <c r="Y416" s="14">
        <f>IF(A416="","",IF(T416&lt;&gt;"","Closed","Open"))</f>
        <v/>
      </c>
      <c r="Z416" s="15" t="n"/>
      <c r="AA416" s="15" t="n"/>
    </row>
    <row r="417">
      <c r="A417" s="14">
        <f>IF(D417="","",PROJ&amp;"-"&amp;B417&amp;"-"&amp;C417&amp;"-"&amp;TEXT(D417,"0000"))</f>
        <v/>
      </c>
      <c r="B417" s="15" t="n"/>
      <c r="C417" s="15" t="n"/>
      <c r="D417" s="15" t="n"/>
      <c r="E417" s="16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6" t="n"/>
      <c r="Q417" s="15" t="n"/>
      <c r="R417" s="16" t="n"/>
      <c r="S417" s="15" t="n"/>
      <c r="T417" s="16" t="n"/>
      <c r="U417" s="15" t="n"/>
      <c r="V417" s="17">
        <f>IF(E417="","",IF(B417="NCR",E417+TA_NCR,_xlfn.WORKDAY.INTL(E417,TA_SOR,WEEKEND,HOL)))</f>
        <v/>
      </c>
      <c r="W417" s="14">
        <f>IF(E417="","",IF(T417="",DATADATE,T417)-E417)</f>
        <v/>
      </c>
      <c r="X417" s="14">
        <f>IF(OR(V417="",T417&lt;&gt;""),"",IF(DATADATE&gt;V417,"OVERDUE",""))</f>
        <v/>
      </c>
      <c r="Y417" s="14">
        <f>IF(A417="","",IF(T417&lt;&gt;"","Closed","Open"))</f>
        <v/>
      </c>
      <c r="Z417" s="15" t="n"/>
      <c r="AA417" s="15" t="n"/>
    </row>
    <row r="418">
      <c r="A418" s="14">
        <f>IF(D418="","",PROJ&amp;"-"&amp;B418&amp;"-"&amp;C418&amp;"-"&amp;TEXT(D418,"0000"))</f>
        <v/>
      </c>
      <c r="B418" s="15" t="n"/>
      <c r="C418" s="15" t="n"/>
      <c r="D418" s="15" t="n"/>
      <c r="E418" s="16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6" t="n"/>
      <c r="Q418" s="15" t="n"/>
      <c r="R418" s="16" t="n"/>
      <c r="S418" s="15" t="n"/>
      <c r="T418" s="16" t="n"/>
      <c r="U418" s="15" t="n"/>
      <c r="V418" s="17">
        <f>IF(E418="","",IF(B418="NCR",E418+TA_NCR,_xlfn.WORKDAY.INTL(E418,TA_SOR,WEEKEND,HOL)))</f>
        <v/>
      </c>
      <c r="W418" s="14">
        <f>IF(E418="","",IF(T418="",DATADATE,T418)-E418)</f>
        <v/>
      </c>
      <c r="X418" s="14">
        <f>IF(OR(V418="",T418&lt;&gt;""),"",IF(DATADATE&gt;V418,"OVERDUE",""))</f>
        <v/>
      </c>
      <c r="Y418" s="14">
        <f>IF(A418="","",IF(T418&lt;&gt;"","Closed","Open"))</f>
        <v/>
      </c>
      <c r="Z418" s="15" t="n"/>
      <c r="AA418" s="15" t="n"/>
    </row>
    <row r="419">
      <c r="A419" s="14">
        <f>IF(D419="","",PROJ&amp;"-"&amp;B419&amp;"-"&amp;C419&amp;"-"&amp;TEXT(D419,"0000"))</f>
        <v/>
      </c>
      <c r="B419" s="15" t="n"/>
      <c r="C419" s="15" t="n"/>
      <c r="D419" s="15" t="n"/>
      <c r="E419" s="16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6" t="n"/>
      <c r="Q419" s="15" t="n"/>
      <c r="R419" s="16" t="n"/>
      <c r="S419" s="15" t="n"/>
      <c r="T419" s="16" t="n"/>
      <c r="U419" s="15" t="n"/>
      <c r="V419" s="17">
        <f>IF(E419="","",IF(B419="NCR",E419+TA_NCR,_xlfn.WORKDAY.INTL(E419,TA_SOR,WEEKEND,HOL)))</f>
        <v/>
      </c>
      <c r="W419" s="14">
        <f>IF(E419="","",IF(T419="",DATADATE,T419)-E419)</f>
        <v/>
      </c>
      <c r="X419" s="14">
        <f>IF(OR(V419="",T419&lt;&gt;""),"",IF(DATADATE&gt;V419,"OVERDUE",""))</f>
        <v/>
      </c>
      <c r="Y419" s="14">
        <f>IF(A419="","",IF(T419&lt;&gt;"","Closed","Open"))</f>
        <v/>
      </c>
      <c r="Z419" s="15" t="n"/>
      <c r="AA419" s="15" t="n"/>
    </row>
    <row r="420">
      <c r="A420" s="14">
        <f>IF(D420="","",PROJ&amp;"-"&amp;B420&amp;"-"&amp;C420&amp;"-"&amp;TEXT(D420,"0000"))</f>
        <v/>
      </c>
      <c r="B420" s="15" t="n"/>
      <c r="C420" s="15" t="n"/>
      <c r="D420" s="15" t="n"/>
      <c r="E420" s="16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6" t="n"/>
      <c r="Q420" s="15" t="n"/>
      <c r="R420" s="16" t="n"/>
      <c r="S420" s="15" t="n"/>
      <c r="T420" s="16" t="n"/>
      <c r="U420" s="15" t="n"/>
      <c r="V420" s="17">
        <f>IF(E420="","",IF(B420="NCR",E420+TA_NCR,_xlfn.WORKDAY.INTL(E420,TA_SOR,WEEKEND,HOL)))</f>
        <v/>
      </c>
      <c r="W420" s="14">
        <f>IF(E420="","",IF(T420="",DATADATE,T420)-E420)</f>
        <v/>
      </c>
      <c r="X420" s="14">
        <f>IF(OR(V420="",T420&lt;&gt;""),"",IF(DATADATE&gt;V420,"OVERDUE",""))</f>
        <v/>
      </c>
      <c r="Y420" s="14">
        <f>IF(A420="","",IF(T420&lt;&gt;"","Closed","Open"))</f>
        <v/>
      </c>
      <c r="Z420" s="15" t="n"/>
      <c r="AA420" s="15" t="n"/>
    </row>
    <row r="421">
      <c r="A421" s="14">
        <f>IF(D421="","",PROJ&amp;"-"&amp;B421&amp;"-"&amp;C421&amp;"-"&amp;TEXT(D421,"0000"))</f>
        <v/>
      </c>
      <c r="B421" s="15" t="n"/>
      <c r="C421" s="15" t="n"/>
      <c r="D421" s="15" t="n"/>
      <c r="E421" s="16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6" t="n"/>
      <c r="Q421" s="15" t="n"/>
      <c r="R421" s="16" t="n"/>
      <c r="S421" s="15" t="n"/>
      <c r="T421" s="16" t="n"/>
      <c r="U421" s="15" t="n"/>
      <c r="V421" s="17">
        <f>IF(E421="","",IF(B421="NCR",E421+TA_NCR,_xlfn.WORKDAY.INTL(E421,TA_SOR,WEEKEND,HOL)))</f>
        <v/>
      </c>
      <c r="W421" s="14">
        <f>IF(E421="","",IF(T421="",DATADATE,T421)-E421)</f>
        <v/>
      </c>
      <c r="X421" s="14">
        <f>IF(OR(V421="",T421&lt;&gt;""),"",IF(DATADATE&gt;V421,"OVERDUE",""))</f>
        <v/>
      </c>
      <c r="Y421" s="14">
        <f>IF(A421="","",IF(T421&lt;&gt;"","Closed","Open"))</f>
        <v/>
      </c>
      <c r="Z421" s="15" t="n"/>
      <c r="AA421" s="15" t="n"/>
    </row>
    <row r="422">
      <c r="A422" s="14">
        <f>IF(D422="","",PROJ&amp;"-"&amp;B422&amp;"-"&amp;C422&amp;"-"&amp;TEXT(D422,"0000"))</f>
        <v/>
      </c>
      <c r="B422" s="15" t="n"/>
      <c r="C422" s="15" t="n"/>
      <c r="D422" s="15" t="n"/>
      <c r="E422" s="16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6" t="n"/>
      <c r="Q422" s="15" t="n"/>
      <c r="R422" s="16" t="n"/>
      <c r="S422" s="15" t="n"/>
      <c r="T422" s="16" t="n"/>
      <c r="U422" s="15" t="n"/>
      <c r="V422" s="17">
        <f>IF(E422="","",IF(B422="NCR",E422+TA_NCR,_xlfn.WORKDAY.INTL(E422,TA_SOR,WEEKEND,HOL)))</f>
        <v/>
      </c>
      <c r="W422" s="14">
        <f>IF(E422="","",IF(T422="",DATADATE,T422)-E422)</f>
        <v/>
      </c>
      <c r="X422" s="14">
        <f>IF(OR(V422="",T422&lt;&gt;""),"",IF(DATADATE&gt;V422,"OVERDUE",""))</f>
        <v/>
      </c>
      <c r="Y422" s="14">
        <f>IF(A422="","",IF(T422&lt;&gt;"","Closed","Open"))</f>
        <v/>
      </c>
      <c r="Z422" s="15" t="n"/>
      <c r="AA422" s="15" t="n"/>
    </row>
    <row r="423">
      <c r="A423" s="14">
        <f>IF(D423="","",PROJ&amp;"-"&amp;B423&amp;"-"&amp;C423&amp;"-"&amp;TEXT(D423,"0000"))</f>
        <v/>
      </c>
      <c r="B423" s="15" t="n"/>
      <c r="C423" s="15" t="n"/>
      <c r="D423" s="15" t="n"/>
      <c r="E423" s="16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6" t="n"/>
      <c r="Q423" s="15" t="n"/>
      <c r="R423" s="16" t="n"/>
      <c r="S423" s="15" t="n"/>
      <c r="T423" s="16" t="n"/>
      <c r="U423" s="15" t="n"/>
      <c r="V423" s="17">
        <f>IF(E423="","",IF(B423="NCR",E423+TA_NCR,_xlfn.WORKDAY.INTL(E423,TA_SOR,WEEKEND,HOL)))</f>
        <v/>
      </c>
      <c r="W423" s="14">
        <f>IF(E423="","",IF(T423="",DATADATE,T423)-E423)</f>
        <v/>
      </c>
      <c r="X423" s="14">
        <f>IF(OR(V423="",T423&lt;&gt;""),"",IF(DATADATE&gt;V423,"OVERDUE",""))</f>
        <v/>
      </c>
      <c r="Y423" s="14">
        <f>IF(A423="","",IF(T423&lt;&gt;"","Closed","Open"))</f>
        <v/>
      </c>
      <c r="Z423" s="15" t="n"/>
      <c r="AA423" s="15" t="n"/>
    </row>
    <row r="424">
      <c r="A424" s="14">
        <f>IF(D424="","",PROJ&amp;"-"&amp;B424&amp;"-"&amp;C424&amp;"-"&amp;TEXT(D424,"0000"))</f>
        <v/>
      </c>
      <c r="B424" s="15" t="n"/>
      <c r="C424" s="15" t="n"/>
      <c r="D424" s="15" t="n"/>
      <c r="E424" s="16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6" t="n"/>
      <c r="Q424" s="15" t="n"/>
      <c r="R424" s="16" t="n"/>
      <c r="S424" s="15" t="n"/>
      <c r="T424" s="16" t="n"/>
      <c r="U424" s="15" t="n"/>
      <c r="V424" s="17">
        <f>IF(E424="","",IF(B424="NCR",E424+TA_NCR,_xlfn.WORKDAY.INTL(E424,TA_SOR,WEEKEND,HOL)))</f>
        <v/>
      </c>
      <c r="W424" s="14">
        <f>IF(E424="","",IF(T424="",DATADATE,T424)-E424)</f>
        <v/>
      </c>
      <c r="X424" s="14">
        <f>IF(OR(V424="",T424&lt;&gt;""),"",IF(DATADATE&gt;V424,"OVERDUE",""))</f>
        <v/>
      </c>
      <c r="Y424" s="14">
        <f>IF(A424="","",IF(T424&lt;&gt;"","Closed","Open"))</f>
        <v/>
      </c>
      <c r="Z424" s="15" t="n"/>
      <c r="AA424" s="15" t="n"/>
    </row>
    <row r="425">
      <c r="A425" s="14">
        <f>IF(D425="","",PROJ&amp;"-"&amp;B425&amp;"-"&amp;C425&amp;"-"&amp;TEXT(D425,"0000"))</f>
        <v/>
      </c>
      <c r="B425" s="15" t="n"/>
      <c r="C425" s="15" t="n"/>
      <c r="D425" s="15" t="n"/>
      <c r="E425" s="16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6" t="n"/>
      <c r="Q425" s="15" t="n"/>
      <c r="R425" s="16" t="n"/>
      <c r="S425" s="15" t="n"/>
      <c r="T425" s="16" t="n"/>
      <c r="U425" s="15" t="n"/>
      <c r="V425" s="17">
        <f>IF(E425="","",IF(B425="NCR",E425+TA_NCR,_xlfn.WORKDAY.INTL(E425,TA_SOR,WEEKEND,HOL)))</f>
        <v/>
      </c>
      <c r="W425" s="14">
        <f>IF(E425="","",IF(T425="",DATADATE,T425)-E425)</f>
        <v/>
      </c>
      <c r="X425" s="14">
        <f>IF(OR(V425="",T425&lt;&gt;""),"",IF(DATADATE&gt;V425,"OVERDUE",""))</f>
        <v/>
      </c>
      <c r="Y425" s="14">
        <f>IF(A425="","",IF(T425&lt;&gt;"","Closed","Open"))</f>
        <v/>
      </c>
      <c r="Z425" s="15" t="n"/>
      <c r="AA425" s="15" t="n"/>
    </row>
    <row r="426">
      <c r="A426" s="14">
        <f>IF(D426="","",PROJ&amp;"-"&amp;B426&amp;"-"&amp;C426&amp;"-"&amp;TEXT(D426,"0000"))</f>
        <v/>
      </c>
      <c r="B426" s="15" t="n"/>
      <c r="C426" s="15" t="n"/>
      <c r="D426" s="15" t="n"/>
      <c r="E426" s="16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6" t="n"/>
      <c r="Q426" s="15" t="n"/>
      <c r="R426" s="16" t="n"/>
      <c r="S426" s="15" t="n"/>
      <c r="T426" s="16" t="n"/>
      <c r="U426" s="15" t="n"/>
      <c r="V426" s="17">
        <f>IF(E426="","",IF(B426="NCR",E426+TA_NCR,_xlfn.WORKDAY.INTL(E426,TA_SOR,WEEKEND,HOL)))</f>
        <v/>
      </c>
      <c r="W426" s="14">
        <f>IF(E426="","",IF(T426="",DATADATE,T426)-E426)</f>
        <v/>
      </c>
      <c r="X426" s="14">
        <f>IF(OR(V426="",T426&lt;&gt;""),"",IF(DATADATE&gt;V426,"OVERDUE",""))</f>
        <v/>
      </c>
      <c r="Y426" s="14">
        <f>IF(A426="","",IF(T426&lt;&gt;"","Closed","Open"))</f>
        <v/>
      </c>
      <c r="Z426" s="15" t="n"/>
      <c r="AA426" s="15" t="n"/>
    </row>
    <row r="427">
      <c r="A427" s="14">
        <f>IF(D427="","",PROJ&amp;"-"&amp;B427&amp;"-"&amp;C427&amp;"-"&amp;TEXT(D427,"0000"))</f>
        <v/>
      </c>
      <c r="B427" s="15" t="n"/>
      <c r="C427" s="15" t="n"/>
      <c r="D427" s="15" t="n"/>
      <c r="E427" s="16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6" t="n"/>
      <c r="Q427" s="15" t="n"/>
      <c r="R427" s="16" t="n"/>
      <c r="S427" s="15" t="n"/>
      <c r="T427" s="16" t="n"/>
      <c r="U427" s="15" t="n"/>
      <c r="V427" s="17">
        <f>IF(E427="","",IF(B427="NCR",E427+TA_NCR,_xlfn.WORKDAY.INTL(E427,TA_SOR,WEEKEND,HOL)))</f>
        <v/>
      </c>
      <c r="W427" s="14">
        <f>IF(E427="","",IF(T427="",DATADATE,T427)-E427)</f>
        <v/>
      </c>
      <c r="X427" s="14">
        <f>IF(OR(V427="",T427&lt;&gt;""),"",IF(DATADATE&gt;V427,"OVERDUE",""))</f>
        <v/>
      </c>
      <c r="Y427" s="14">
        <f>IF(A427="","",IF(T427&lt;&gt;"","Closed","Open"))</f>
        <v/>
      </c>
      <c r="Z427" s="15" t="n"/>
      <c r="AA427" s="15" t="n"/>
    </row>
    <row r="428">
      <c r="A428" s="14">
        <f>IF(D428="","",PROJ&amp;"-"&amp;B428&amp;"-"&amp;C428&amp;"-"&amp;TEXT(D428,"0000"))</f>
        <v/>
      </c>
      <c r="B428" s="15" t="n"/>
      <c r="C428" s="15" t="n"/>
      <c r="D428" s="15" t="n"/>
      <c r="E428" s="16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6" t="n"/>
      <c r="Q428" s="15" t="n"/>
      <c r="R428" s="16" t="n"/>
      <c r="S428" s="15" t="n"/>
      <c r="T428" s="16" t="n"/>
      <c r="U428" s="15" t="n"/>
      <c r="V428" s="17">
        <f>IF(E428="","",IF(B428="NCR",E428+TA_NCR,_xlfn.WORKDAY.INTL(E428,TA_SOR,WEEKEND,HOL)))</f>
        <v/>
      </c>
      <c r="W428" s="14">
        <f>IF(E428="","",IF(T428="",DATADATE,T428)-E428)</f>
        <v/>
      </c>
      <c r="X428" s="14">
        <f>IF(OR(V428="",T428&lt;&gt;""),"",IF(DATADATE&gt;V428,"OVERDUE",""))</f>
        <v/>
      </c>
      <c r="Y428" s="14">
        <f>IF(A428="","",IF(T428&lt;&gt;"","Closed","Open"))</f>
        <v/>
      </c>
      <c r="Z428" s="15" t="n"/>
      <c r="AA428" s="15" t="n"/>
    </row>
    <row r="429">
      <c r="A429" s="14">
        <f>IF(D429="","",PROJ&amp;"-"&amp;B429&amp;"-"&amp;C429&amp;"-"&amp;TEXT(D429,"0000"))</f>
        <v/>
      </c>
      <c r="B429" s="15" t="n"/>
      <c r="C429" s="15" t="n"/>
      <c r="D429" s="15" t="n"/>
      <c r="E429" s="16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6" t="n"/>
      <c r="Q429" s="15" t="n"/>
      <c r="R429" s="16" t="n"/>
      <c r="S429" s="15" t="n"/>
      <c r="T429" s="16" t="n"/>
      <c r="U429" s="15" t="n"/>
      <c r="V429" s="17">
        <f>IF(E429="","",IF(B429="NCR",E429+TA_NCR,_xlfn.WORKDAY.INTL(E429,TA_SOR,WEEKEND,HOL)))</f>
        <v/>
      </c>
      <c r="W429" s="14">
        <f>IF(E429="","",IF(T429="",DATADATE,T429)-E429)</f>
        <v/>
      </c>
      <c r="X429" s="14">
        <f>IF(OR(V429="",T429&lt;&gt;""),"",IF(DATADATE&gt;V429,"OVERDUE",""))</f>
        <v/>
      </c>
      <c r="Y429" s="14">
        <f>IF(A429="","",IF(T429&lt;&gt;"","Closed","Open"))</f>
        <v/>
      </c>
      <c r="Z429" s="15" t="n"/>
      <c r="AA429" s="15" t="n"/>
    </row>
    <row r="430">
      <c r="A430" s="14">
        <f>IF(D430="","",PROJ&amp;"-"&amp;B430&amp;"-"&amp;C430&amp;"-"&amp;TEXT(D430,"0000"))</f>
        <v/>
      </c>
      <c r="B430" s="15" t="n"/>
      <c r="C430" s="15" t="n"/>
      <c r="D430" s="15" t="n"/>
      <c r="E430" s="16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6" t="n"/>
      <c r="Q430" s="15" t="n"/>
      <c r="R430" s="16" t="n"/>
      <c r="S430" s="15" t="n"/>
      <c r="T430" s="16" t="n"/>
      <c r="U430" s="15" t="n"/>
      <c r="V430" s="17">
        <f>IF(E430="","",IF(B430="NCR",E430+TA_NCR,_xlfn.WORKDAY.INTL(E430,TA_SOR,WEEKEND,HOL)))</f>
        <v/>
      </c>
      <c r="W430" s="14">
        <f>IF(E430="","",IF(T430="",DATADATE,T430)-E430)</f>
        <v/>
      </c>
      <c r="X430" s="14">
        <f>IF(OR(V430="",T430&lt;&gt;""),"",IF(DATADATE&gt;V430,"OVERDUE",""))</f>
        <v/>
      </c>
      <c r="Y430" s="14">
        <f>IF(A430="","",IF(T430&lt;&gt;"","Closed","Open"))</f>
        <v/>
      </c>
      <c r="Z430" s="15" t="n"/>
      <c r="AA430" s="15" t="n"/>
    </row>
    <row r="431">
      <c r="A431" s="14">
        <f>IF(D431="","",PROJ&amp;"-"&amp;B431&amp;"-"&amp;C431&amp;"-"&amp;TEXT(D431,"0000"))</f>
        <v/>
      </c>
      <c r="B431" s="15" t="n"/>
      <c r="C431" s="15" t="n"/>
      <c r="D431" s="15" t="n"/>
      <c r="E431" s="16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6" t="n"/>
      <c r="Q431" s="15" t="n"/>
      <c r="R431" s="16" t="n"/>
      <c r="S431" s="15" t="n"/>
      <c r="T431" s="16" t="n"/>
      <c r="U431" s="15" t="n"/>
      <c r="V431" s="17">
        <f>IF(E431="","",IF(B431="NCR",E431+TA_NCR,_xlfn.WORKDAY.INTL(E431,TA_SOR,WEEKEND,HOL)))</f>
        <v/>
      </c>
      <c r="W431" s="14">
        <f>IF(E431="","",IF(T431="",DATADATE,T431)-E431)</f>
        <v/>
      </c>
      <c r="X431" s="14">
        <f>IF(OR(V431="",T431&lt;&gt;""),"",IF(DATADATE&gt;V431,"OVERDUE",""))</f>
        <v/>
      </c>
      <c r="Y431" s="14">
        <f>IF(A431="","",IF(T431&lt;&gt;"","Closed","Open"))</f>
        <v/>
      </c>
      <c r="Z431" s="15" t="n"/>
      <c r="AA431" s="15" t="n"/>
    </row>
    <row r="432">
      <c r="A432" s="14">
        <f>IF(D432="","",PROJ&amp;"-"&amp;B432&amp;"-"&amp;C432&amp;"-"&amp;TEXT(D432,"0000"))</f>
        <v/>
      </c>
      <c r="B432" s="15" t="n"/>
      <c r="C432" s="15" t="n"/>
      <c r="D432" s="15" t="n"/>
      <c r="E432" s="16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6" t="n"/>
      <c r="Q432" s="15" t="n"/>
      <c r="R432" s="16" t="n"/>
      <c r="S432" s="15" t="n"/>
      <c r="T432" s="16" t="n"/>
      <c r="U432" s="15" t="n"/>
      <c r="V432" s="17">
        <f>IF(E432="","",IF(B432="NCR",E432+TA_NCR,_xlfn.WORKDAY.INTL(E432,TA_SOR,WEEKEND,HOL)))</f>
        <v/>
      </c>
      <c r="W432" s="14">
        <f>IF(E432="","",IF(T432="",DATADATE,T432)-E432)</f>
        <v/>
      </c>
      <c r="X432" s="14">
        <f>IF(OR(V432="",T432&lt;&gt;""),"",IF(DATADATE&gt;V432,"OVERDUE",""))</f>
        <v/>
      </c>
      <c r="Y432" s="14">
        <f>IF(A432="","",IF(T432&lt;&gt;"","Closed","Open"))</f>
        <v/>
      </c>
      <c r="Z432" s="15" t="n"/>
      <c r="AA432" s="15" t="n"/>
    </row>
    <row r="433">
      <c r="A433" s="14">
        <f>IF(D433="","",PROJ&amp;"-"&amp;B433&amp;"-"&amp;C433&amp;"-"&amp;TEXT(D433,"0000"))</f>
        <v/>
      </c>
      <c r="B433" s="15" t="n"/>
      <c r="C433" s="15" t="n"/>
      <c r="D433" s="15" t="n"/>
      <c r="E433" s="16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6" t="n"/>
      <c r="Q433" s="15" t="n"/>
      <c r="R433" s="16" t="n"/>
      <c r="S433" s="15" t="n"/>
      <c r="T433" s="16" t="n"/>
      <c r="U433" s="15" t="n"/>
      <c r="V433" s="17">
        <f>IF(E433="","",IF(B433="NCR",E433+TA_NCR,_xlfn.WORKDAY.INTL(E433,TA_SOR,WEEKEND,HOL)))</f>
        <v/>
      </c>
      <c r="W433" s="14">
        <f>IF(E433="","",IF(T433="",DATADATE,T433)-E433)</f>
        <v/>
      </c>
      <c r="X433" s="14">
        <f>IF(OR(V433="",T433&lt;&gt;""),"",IF(DATADATE&gt;V433,"OVERDUE",""))</f>
        <v/>
      </c>
      <c r="Y433" s="14">
        <f>IF(A433="","",IF(T433&lt;&gt;"","Closed","Open"))</f>
        <v/>
      </c>
      <c r="Z433" s="15" t="n"/>
      <c r="AA433" s="15" t="n"/>
    </row>
    <row r="434">
      <c r="A434" s="14">
        <f>IF(D434="","",PROJ&amp;"-"&amp;B434&amp;"-"&amp;C434&amp;"-"&amp;TEXT(D434,"0000"))</f>
        <v/>
      </c>
      <c r="B434" s="15" t="n"/>
      <c r="C434" s="15" t="n"/>
      <c r="D434" s="15" t="n"/>
      <c r="E434" s="16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6" t="n"/>
      <c r="Q434" s="15" t="n"/>
      <c r="R434" s="16" t="n"/>
      <c r="S434" s="15" t="n"/>
      <c r="T434" s="16" t="n"/>
      <c r="U434" s="15" t="n"/>
      <c r="V434" s="17">
        <f>IF(E434="","",IF(B434="NCR",E434+TA_NCR,_xlfn.WORKDAY.INTL(E434,TA_SOR,WEEKEND,HOL)))</f>
        <v/>
      </c>
      <c r="W434" s="14">
        <f>IF(E434="","",IF(T434="",DATADATE,T434)-E434)</f>
        <v/>
      </c>
      <c r="X434" s="14">
        <f>IF(OR(V434="",T434&lt;&gt;""),"",IF(DATADATE&gt;V434,"OVERDUE",""))</f>
        <v/>
      </c>
      <c r="Y434" s="14">
        <f>IF(A434="","",IF(T434&lt;&gt;"","Closed","Open"))</f>
        <v/>
      </c>
      <c r="Z434" s="15" t="n"/>
      <c r="AA434" s="15" t="n"/>
    </row>
    <row r="435">
      <c r="A435" s="14">
        <f>IF(D435="","",PROJ&amp;"-"&amp;B435&amp;"-"&amp;C435&amp;"-"&amp;TEXT(D435,"0000"))</f>
        <v/>
      </c>
      <c r="B435" s="15" t="n"/>
      <c r="C435" s="15" t="n"/>
      <c r="D435" s="15" t="n"/>
      <c r="E435" s="16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6" t="n"/>
      <c r="Q435" s="15" t="n"/>
      <c r="R435" s="16" t="n"/>
      <c r="S435" s="15" t="n"/>
      <c r="T435" s="16" t="n"/>
      <c r="U435" s="15" t="n"/>
      <c r="V435" s="17">
        <f>IF(E435="","",IF(B435="NCR",E435+TA_NCR,_xlfn.WORKDAY.INTL(E435,TA_SOR,WEEKEND,HOL)))</f>
        <v/>
      </c>
      <c r="W435" s="14">
        <f>IF(E435="","",IF(T435="",DATADATE,T435)-E435)</f>
        <v/>
      </c>
      <c r="X435" s="14">
        <f>IF(OR(V435="",T435&lt;&gt;""),"",IF(DATADATE&gt;V435,"OVERDUE",""))</f>
        <v/>
      </c>
      <c r="Y435" s="14">
        <f>IF(A435="","",IF(T435&lt;&gt;"","Closed","Open"))</f>
        <v/>
      </c>
      <c r="Z435" s="15" t="n"/>
      <c r="AA435" s="15" t="n"/>
    </row>
    <row r="436">
      <c r="A436" s="14">
        <f>IF(D436="","",PROJ&amp;"-"&amp;B436&amp;"-"&amp;C436&amp;"-"&amp;TEXT(D436,"0000"))</f>
        <v/>
      </c>
      <c r="B436" s="15" t="n"/>
      <c r="C436" s="15" t="n"/>
      <c r="D436" s="15" t="n"/>
      <c r="E436" s="16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6" t="n"/>
      <c r="Q436" s="15" t="n"/>
      <c r="R436" s="16" t="n"/>
      <c r="S436" s="15" t="n"/>
      <c r="T436" s="16" t="n"/>
      <c r="U436" s="15" t="n"/>
      <c r="V436" s="17">
        <f>IF(E436="","",IF(B436="NCR",E436+TA_NCR,_xlfn.WORKDAY.INTL(E436,TA_SOR,WEEKEND,HOL)))</f>
        <v/>
      </c>
      <c r="W436" s="14">
        <f>IF(E436="","",IF(T436="",DATADATE,T436)-E436)</f>
        <v/>
      </c>
      <c r="X436" s="14">
        <f>IF(OR(V436="",T436&lt;&gt;""),"",IF(DATADATE&gt;V436,"OVERDUE",""))</f>
        <v/>
      </c>
      <c r="Y436" s="14">
        <f>IF(A436="","",IF(T436&lt;&gt;"","Closed","Open"))</f>
        <v/>
      </c>
      <c r="Z436" s="15" t="n"/>
      <c r="AA436" s="15" t="n"/>
    </row>
    <row r="437">
      <c r="A437" s="14">
        <f>IF(D437="","",PROJ&amp;"-"&amp;B437&amp;"-"&amp;C437&amp;"-"&amp;TEXT(D437,"0000"))</f>
        <v/>
      </c>
      <c r="B437" s="15" t="n"/>
      <c r="C437" s="15" t="n"/>
      <c r="D437" s="15" t="n"/>
      <c r="E437" s="16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6" t="n"/>
      <c r="Q437" s="15" t="n"/>
      <c r="R437" s="16" t="n"/>
      <c r="S437" s="15" t="n"/>
      <c r="T437" s="16" t="n"/>
      <c r="U437" s="15" t="n"/>
      <c r="V437" s="17">
        <f>IF(E437="","",IF(B437="NCR",E437+TA_NCR,_xlfn.WORKDAY.INTL(E437,TA_SOR,WEEKEND,HOL)))</f>
        <v/>
      </c>
      <c r="W437" s="14">
        <f>IF(E437="","",IF(T437="",DATADATE,T437)-E437)</f>
        <v/>
      </c>
      <c r="X437" s="14">
        <f>IF(OR(V437="",T437&lt;&gt;""),"",IF(DATADATE&gt;V437,"OVERDUE",""))</f>
        <v/>
      </c>
      <c r="Y437" s="14">
        <f>IF(A437="","",IF(T437&lt;&gt;"","Closed","Open"))</f>
        <v/>
      </c>
      <c r="Z437" s="15" t="n"/>
      <c r="AA437" s="15" t="n"/>
    </row>
    <row r="438">
      <c r="A438" s="14">
        <f>IF(D438="","",PROJ&amp;"-"&amp;B438&amp;"-"&amp;C438&amp;"-"&amp;TEXT(D438,"0000"))</f>
        <v/>
      </c>
      <c r="B438" s="15" t="n"/>
      <c r="C438" s="15" t="n"/>
      <c r="D438" s="15" t="n"/>
      <c r="E438" s="16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6" t="n"/>
      <c r="Q438" s="15" t="n"/>
      <c r="R438" s="16" t="n"/>
      <c r="S438" s="15" t="n"/>
      <c r="T438" s="16" t="n"/>
      <c r="U438" s="15" t="n"/>
      <c r="V438" s="17">
        <f>IF(E438="","",IF(B438="NCR",E438+TA_NCR,_xlfn.WORKDAY.INTL(E438,TA_SOR,WEEKEND,HOL)))</f>
        <v/>
      </c>
      <c r="W438" s="14">
        <f>IF(E438="","",IF(T438="",DATADATE,T438)-E438)</f>
        <v/>
      </c>
      <c r="X438" s="14">
        <f>IF(OR(V438="",T438&lt;&gt;""),"",IF(DATADATE&gt;V438,"OVERDUE",""))</f>
        <v/>
      </c>
      <c r="Y438" s="14">
        <f>IF(A438="","",IF(T438&lt;&gt;"","Closed","Open"))</f>
        <v/>
      </c>
      <c r="Z438" s="15" t="n"/>
      <c r="AA438" s="15" t="n"/>
    </row>
    <row r="439">
      <c r="A439" s="14">
        <f>IF(D439="","",PROJ&amp;"-"&amp;B439&amp;"-"&amp;C439&amp;"-"&amp;TEXT(D439,"0000"))</f>
        <v/>
      </c>
      <c r="B439" s="15" t="n"/>
      <c r="C439" s="15" t="n"/>
      <c r="D439" s="15" t="n"/>
      <c r="E439" s="16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6" t="n"/>
      <c r="Q439" s="15" t="n"/>
      <c r="R439" s="16" t="n"/>
      <c r="S439" s="15" t="n"/>
      <c r="T439" s="16" t="n"/>
      <c r="U439" s="15" t="n"/>
      <c r="V439" s="17">
        <f>IF(E439="","",IF(B439="NCR",E439+TA_NCR,_xlfn.WORKDAY.INTL(E439,TA_SOR,WEEKEND,HOL)))</f>
        <v/>
      </c>
      <c r="W439" s="14">
        <f>IF(E439="","",IF(T439="",DATADATE,T439)-E439)</f>
        <v/>
      </c>
      <c r="X439" s="14">
        <f>IF(OR(V439="",T439&lt;&gt;""),"",IF(DATADATE&gt;V439,"OVERDUE",""))</f>
        <v/>
      </c>
      <c r="Y439" s="14">
        <f>IF(A439="","",IF(T439&lt;&gt;"","Closed","Open"))</f>
        <v/>
      </c>
      <c r="Z439" s="15" t="n"/>
      <c r="AA439" s="15" t="n"/>
    </row>
    <row r="440">
      <c r="A440" s="14">
        <f>IF(D440="","",PROJ&amp;"-"&amp;B440&amp;"-"&amp;C440&amp;"-"&amp;TEXT(D440,"0000"))</f>
        <v/>
      </c>
      <c r="B440" s="15" t="n"/>
      <c r="C440" s="15" t="n"/>
      <c r="D440" s="15" t="n"/>
      <c r="E440" s="16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6" t="n"/>
      <c r="Q440" s="15" t="n"/>
      <c r="R440" s="16" t="n"/>
      <c r="S440" s="15" t="n"/>
      <c r="T440" s="16" t="n"/>
      <c r="U440" s="15" t="n"/>
      <c r="V440" s="17">
        <f>IF(E440="","",IF(B440="NCR",E440+TA_NCR,_xlfn.WORKDAY.INTL(E440,TA_SOR,WEEKEND,HOL)))</f>
        <v/>
      </c>
      <c r="W440" s="14">
        <f>IF(E440="","",IF(T440="",DATADATE,T440)-E440)</f>
        <v/>
      </c>
      <c r="X440" s="14">
        <f>IF(OR(V440="",T440&lt;&gt;""),"",IF(DATADATE&gt;V440,"OVERDUE",""))</f>
        <v/>
      </c>
      <c r="Y440" s="14">
        <f>IF(A440="","",IF(T440&lt;&gt;"","Closed","Open"))</f>
        <v/>
      </c>
      <c r="Z440" s="15" t="n"/>
      <c r="AA440" s="15" t="n"/>
    </row>
    <row r="441">
      <c r="A441" s="14">
        <f>IF(D441="","",PROJ&amp;"-"&amp;B441&amp;"-"&amp;C441&amp;"-"&amp;TEXT(D441,"0000"))</f>
        <v/>
      </c>
      <c r="B441" s="15" t="n"/>
      <c r="C441" s="15" t="n"/>
      <c r="D441" s="15" t="n"/>
      <c r="E441" s="16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6" t="n"/>
      <c r="Q441" s="15" t="n"/>
      <c r="R441" s="16" t="n"/>
      <c r="S441" s="15" t="n"/>
      <c r="T441" s="16" t="n"/>
      <c r="U441" s="15" t="n"/>
      <c r="V441" s="17">
        <f>IF(E441="","",IF(B441="NCR",E441+TA_NCR,_xlfn.WORKDAY.INTL(E441,TA_SOR,WEEKEND,HOL)))</f>
        <v/>
      </c>
      <c r="W441" s="14">
        <f>IF(E441="","",IF(T441="",DATADATE,T441)-E441)</f>
        <v/>
      </c>
      <c r="X441" s="14">
        <f>IF(OR(V441="",T441&lt;&gt;""),"",IF(DATADATE&gt;V441,"OVERDUE",""))</f>
        <v/>
      </c>
      <c r="Y441" s="14">
        <f>IF(A441="","",IF(T441&lt;&gt;"","Closed","Open"))</f>
        <v/>
      </c>
      <c r="Z441" s="15" t="n"/>
      <c r="AA441" s="15" t="n"/>
    </row>
    <row r="442">
      <c r="A442" s="14">
        <f>IF(D442="","",PROJ&amp;"-"&amp;B442&amp;"-"&amp;C442&amp;"-"&amp;TEXT(D442,"0000"))</f>
        <v/>
      </c>
      <c r="B442" s="15" t="n"/>
      <c r="C442" s="15" t="n"/>
      <c r="D442" s="15" t="n"/>
      <c r="E442" s="16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6" t="n"/>
      <c r="Q442" s="15" t="n"/>
      <c r="R442" s="16" t="n"/>
      <c r="S442" s="15" t="n"/>
      <c r="T442" s="16" t="n"/>
      <c r="U442" s="15" t="n"/>
      <c r="V442" s="17">
        <f>IF(E442="","",IF(B442="NCR",E442+TA_NCR,_xlfn.WORKDAY.INTL(E442,TA_SOR,WEEKEND,HOL)))</f>
        <v/>
      </c>
      <c r="W442" s="14">
        <f>IF(E442="","",IF(T442="",DATADATE,T442)-E442)</f>
        <v/>
      </c>
      <c r="X442" s="14">
        <f>IF(OR(V442="",T442&lt;&gt;""),"",IF(DATADATE&gt;V442,"OVERDUE",""))</f>
        <v/>
      </c>
      <c r="Y442" s="14">
        <f>IF(A442="","",IF(T442&lt;&gt;"","Closed","Open"))</f>
        <v/>
      </c>
      <c r="Z442" s="15" t="n"/>
      <c r="AA442" s="15" t="n"/>
    </row>
    <row r="443">
      <c r="A443" s="14">
        <f>IF(D443="","",PROJ&amp;"-"&amp;B443&amp;"-"&amp;C443&amp;"-"&amp;TEXT(D443,"0000"))</f>
        <v/>
      </c>
      <c r="B443" s="15" t="n"/>
      <c r="C443" s="15" t="n"/>
      <c r="D443" s="15" t="n"/>
      <c r="E443" s="16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6" t="n"/>
      <c r="Q443" s="15" t="n"/>
      <c r="R443" s="16" t="n"/>
      <c r="S443" s="15" t="n"/>
      <c r="T443" s="16" t="n"/>
      <c r="U443" s="15" t="n"/>
      <c r="V443" s="17">
        <f>IF(E443="","",IF(B443="NCR",E443+TA_NCR,_xlfn.WORKDAY.INTL(E443,TA_SOR,WEEKEND,HOL)))</f>
        <v/>
      </c>
      <c r="W443" s="14">
        <f>IF(E443="","",IF(T443="",DATADATE,T443)-E443)</f>
        <v/>
      </c>
      <c r="X443" s="14">
        <f>IF(OR(V443="",T443&lt;&gt;""),"",IF(DATADATE&gt;V443,"OVERDUE",""))</f>
        <v/>
      </c>
      <c r="Y443" s="14">
        <f>IF(A443="","",IF(T443&lt;&gt;"","Closed","Open"))</f>
        <v/>
      </c>
      <c r="Z443" s="15" t="n"/>
      <c r="AA443" s="15" t="n"/>
    </row>
    <row r="444">
      <c r="A444" s="14">
        <f>IF(D444="","",PROJ&amp;"-"&amp;B444&amp;"-"&amp;C444&amp;"-"&amp;TEXT(D444,"0000"))</f>
        <v/>
      </c>
      <c r="B444" s="15" t="n"/>
      <c r="C444" s="15" t="n"/>
      <c r="D444" s="15" t="n"/>
      <c r="E444" s="16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6" t="n"/>
      <c r="Q444" s="15" t="n"/>
      <c r="R444" s="16" t="n"/>
      <c r="S444" s="15" t="n"/>
      <c r="T444" s="16" t="n"/>
      <c r="U444" s="15" t="n"/>
      <c r="V444" s="17">
        <f>IF(E444="","",IF(B444="NCR",E444+TA_NCR,_xlfn.WORKDAY.INTL(E444,TA_SOR,WEEKEND,HOL)))</f>
        <v/>
      </c>
      <c r="W444" s="14">
        <f>IF(E444="","",IF(T444="",DATADATE,T444)-E444)</f>
        <v/>
      </c>
      <c r="X444" s="14">
        <f>IF(OR(V444="",T444&lt;&gt;""),"",IF(DATADATE&gt;V444,"OVERDUE",""))</f>
        <v/>
      </c>
      <c r="Y444" s="14">
        <f>IF(A444="","",IF(T444&lt;&gt;"","Closed","Open"))</f>
        <v/>
      </c>
      <c r="Z444" s="15" t="n"/>
      <c r="AA444" s="15" t="n"/>
    </row>
    <row r="445">
      <c r="A445" s="14">
        <f>IF(D445="","",PROJ&amp;"-"&amp;B445&amp;"-"&amp;C445&amp;"-"&amp;TEXT(D445,"0000"))</f>
        <v/>
      </c>
      <c r="B445" s="15" t="n"/>
      <c r="C445" s="15" t="n"/>
      <c r="D445" s="15" t="n"/>
      <c r="E445" s="16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6" t="n"/>
      <c r="Q445" s="15" t="n"/>
      <c r="R445" s="16" t="n"/>
      <c r="S445" s="15" t="n"/>
      <c r="T445" s="16" t="n"/>
      <c r="U445" s="15" t="n"/>
      <c r="V445" s="17">
        <f>IF(E445="","",IF(B445="NCR",E445+TA_NCR,_xlfn.WORKDAY.INTL(E445,TA_SOR,WEEKEND,HOL)))</f>
        <v/>
      </c>
      <c r="W445" s="14">
        <f>IF(E445="","",IF(T445="",DATADATE,T445)-E445)</f>
        <v/>
      </c>
      <c r="X445" s="14">
        <f>IF(OR(V445="",T445&lt;&gt;""),"",IF(DATADATE&gt;V445,"OVERDUE",""))</f>
        <v/>
      </c>
      <c r="Y445" s="14">
        <f>IF(A445="","",IF(T445&lt;&gt;"","Closed","Open"))</f>
        <v/>
      </c>
      <c r="Z445" s="15" t="n"/>
      <c r="AA445" s="15" t="n"/>
    </row>
    <row r="446">
      <c r="A446" s="14">
        <f>IF(D446="","",PROJ&amp;"-"&amp;B446&amp;"-"&amp;C446&amp;"-"&amp;TEXT(D446,"0000"))</f>
        <v/>
      </c>
      <c r="B446" s="15" t="n"/>
      <c r="C446" s="15" t="n"/>
      <c r="D446" s="15" t="n"/>
      <c r="E446" s="16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6" t="n"/>
      <c r="Q446" s="15" t="n"/>
      <c r="R446" s="16" t="n"/>
      <c r="S446" s="15" t="n"/>
      <c r="T446" s="16" t="n"/>
      <c r="U446" s="15" t="n"/>
      <c r="V446" s="17">
        <f>IF(E446="","",IF(B446="NCR",E446+TA_NCR,_xlfn.WORKDAY.INTL(E446,TA_SOR,WEEKEND,HOL)))</f>
        <v/>
      </c>
      <c r="W446" s="14">
        <f>IF(E446="","",IF(T446="",DATADATE,T446)-E446)</f>
        <v/>
      </c>
      <c r="X446" s="14">
        <f>IF(OR(V446="",T446&lt;&gt;""),"",IF(DATADATE&gt;V446,"OVERDUE",""))</f>
        <v/>
      </c>
      <c r="Y446" s="14">
        <f>IF(A446="","",IF(T446&lt;&gt;"","Closed","Open"))</f>
        <v/>
      </c>
      <c r="Z446" s="15" t="n"/>
      <c r="AA446" s="15" t="n"/>
    </row>
    <row r="447">
      <c r="A447" s="14">
        <f>IF(D447="","",PROJ&amp;"-"&amp;B447&amp;"-"&amp;C447&amp;"-"&amp;TEXT(D447,"0000"))</f>
        <v/>
      </c>
      <c r="B447" s="15" t="n"/>
      <c r="C447" s="15" t="n"/>
      <c r="D447" s="15" t="n"/>
      <c r="E447" s="16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6" t="n"/>
      <c r="Q447" s="15" t="n"/>
      <c r="R447" s="16" t="n"/>
      <c r="S447" s="15" t="n"/>
      <c r="T447" s="16" t="n"/>
      <c r="U447" s="15" t="n"/>
      <c r="V447" s="17">
        <f>IF(E447="","",IF(B447="NCR",E447+TA_NCR,_xlfn.WORKDAY.INTL(E447,TA_SOR,WEEKEND,HOL)))</f>
        <v/>
      </c>
      <c r="W447" s="14">
        <f>IF(E447="","",IF(T447="",DATADATE,T447)-E447)</f>
        <v/>
      </c>
      <c r="X447" s="14">
        <f>IF(OR(V447="",T447&lt;&gt;""),"",IF(DATADATE&gt;V447,"OVERDUE",""))</f>
        <v/>
      </c>
      <c r="Y447" s="14">
        <f>IF(A447="","",IF(T447&lt;&gt;"","Closed","Open"))</f>
        <v/>
      </c>
      <c r="Z447" s="15" t="n"/>
      <c r="AA447" s="15" t="n"/>
    </row>
    <row r="448">
      <c r="A448" s="14">
        <f>IF(D448="","",PROJ&amp;"-"&amp;B448&amp;"-"&amp;C448&amp;"-"&amp;TEXT(D448,"0000"))</f>
        <v/>
      </c>
      <c r="B448" s="15" t="n"/>
      <c r="C448" s="15" t="n"/>
      <c r="D448" s="15" t="n"/>
      <c r="E448" s="16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6" t="n"/>
      <c r="Q448" s="15" t="n"/>
      <c r="R448" s="16" t="n"/>
      <c r="S448" s="15" t="n"/>
      <c r="T448" s="16" t="n"/>
      <c r="U448" s="15" t="n"/>
      <c r="V448" s="17">
        <f>IF(E448="","",IF(B448="NCR",E448+TA_NCR,_xlfn.WORKDAY.INTL(E448,TA_SOR,WEEKEND,HOL)))</f>
        <v/>
      </c>
      <c r="W448" s="14">
        <f>IF(E448="","",IF(T448="",DATADATE,T448)-E448)</f>
        <v/>
      </c>
      <c r="X448" s="14">
        <f>IF(OR(V448="",T448&lt;&gt;""),"",IF(DATADATE&gt;V448,"OVERDUE",""))</f>
        <v/>
      </c>
      <c r="Y448" s="14">
        <f>IF(A448="","",IF(T448&lt;&gt;"","Closed","Open"))</f>
        <v/>
      </c>
      <c r="Z448" s="15" t="n"/>
      <c r="AA448" s="15" t="n"/>
    </row>
    <row r="449">
      <c r="A449" s="14">
        <f>IF(D449="","",PROJ&amp;"-"&amp;B449&amp;"-"&amp;C449&amp;"-"&amp;TEXT(D449,"0000"))</f>
        <v/>
      </c>
      <c r="B449" s="15" t="n"/>
      <c r="C449" s="15" t="n"/>
      <c r="D449" s="15" t="n"/>
      <c r="E449" s="16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6" t="n"/>
      <c r="Q449" s="15" t="n"/>
      <c r="R449" s="16" t="n"/>
      <c r="S449" s="15" t="n"/>
      <c r="T449" s="16" t="n"/>
      <c r="U449" s="15" t="n"/>
      <c r="V449" s="17">
        <f>IF(E449="","",IF(B449="NCR",E449+TA_NCR,_xlfn.WORKDAY.INTL(E449,TA_SOR,WEEKEND,HOL)))</f>
        <v/>
      </c>
      <c r="W449" s="14">
        <f>IF(E449="","",IF(T449="",DATADATE,T449)-E449)</f>
        <v/>
      </c>
      <c r="X449" s="14">
        <f>IF(OR(V449="",T449&lt;&gt;""),"",IF(DATADATE&gt;V449,"OVERDUE",""))</f>
        <v/>
      </c>
      <c r="Y449" s="14">
        <f>IF(A449="","",IF(T449&lt;&gt;"","Closed","Open"))</f>
        <v/>
      </c>
      <c r="Z449" s="15" t="n"/>
      <c r="AA449" s="15" t="n"/>
    </row>
    <row r="450">
      <c r="A450" s="14">
        <f>IF(D450="","",PROJ&amp;"-"&amp;B450&amp;"-"&amp;C450&amp;"-"&amp;TEXT(D450,"0000"))</f>
        <v/>
      </c>
      <c r="B450" s="15" t="n"/>
      <c r="C450" s="15" t="n"/>
      <c r="D450" s="15" t="n"/>
      <c r="E450" s="16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6" t="n"/>
      <c r="Q450" s="15" t="n"/>
      <c r="R450" s="16" t="n"/>
      <c r="S450" s="15" t="n"/>
      <c r="T450" s="16" t="n"/>
      <c r="U450" s="15" t="n"/>
      <c r="V450" s="17">
        <f>IF(E450="","",IF(B450="NCR",E450+TA_NCR,_xlfn.WORKDAY.INTL(E450,TA_SOR,WEEKEND,HOL)))</f>
        <v/>
      </c>
      <c r="W450" s="14">
        <f>IF(E450="","",IF(T450="",DATADATE,T450)-E450)</f>
        <v/>
      </c>
      <c r="X450" s="14">
        <f>IF(OR(V450="",T450&lt;&gt;""),"",IF(DATADATE&gt;V450,"OVERDUE",""))</f>
        <v/>
      </c>
      <c r="Y450" s="14">
        <f>IF(A450="","",IF(T450&lt;&gt;"","Closed","Open"))</f>
        <v/>
      </c>
      <c r="Z450" s="15" t="n"/>
      <c r="AA450" s="15" t="n"/>
    </row>
    <row r="451">
      <c r="A451" s="14">
        <f>IF(D451="","",PROJ&amp;"-"&amp;B451&amp;"-"&amp;C451&amp;"-"&amp;TEXT(D451,"0000"))</f>
        <v/>
      </c>
      <c r="B451" s="15" t="n"/>
      <c r="C451" s="15" t="n"/>
      <c r="D451" s="15" t="n"/>
      <c r="E451" s="16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6" t="n"/>
      <c r="Q451" s="15" t="n"/>
      <c r="R451" s="16" t="n"/>
      <c r="S451" s="15" t="n"/>
      <c r="T451" s="16" t="n"/>
      <c r="U451" s="15" t="n"/>
      <c r="V451" s="17">
        <f>IF(E451="","",IF(B451="NCR",E451+TA_NCR,_xlfn.WORKDAY.INTL(E451,TA_SOR,WEEKEND,HOL)))</f>
        <v/>
      </c>
      <c r="W451" s="14">
        <f>IF(E451="","",IF(T451="",DATADATE,T451)-E451)</f>
        <v/>
      </c>
      <c r="X451" s="14">
        <f>IF(OR(V451="",T451&lt;&gt;""),"",IF(DATADATE&gt;V451,"OVERDUE",""))</f>
        <v/>
      </c>
      <c r="Y451" s="14">
        <f>IF(A451="","",IF(T451&lt;&gt;"","Closed","Open"))</f>
        <v/>
      </c>
      <c r="Z451" s="15" t="n"/>
      <c r="AA451" s="15" t="n"/>
    </row>
    <row r="452">
      <c r="A452" s="14">
        <f>IF(D452="","",PROJ&amp;"-"&amp;B452&amp;"-"&amp;C452&amp;"-"&amp;TEXT(D452,"0000"))</f>
        <v/>
      </c>
      <c r="B452" s="15" t="n"/>
      <c r="C452" s="15" t="n"/>
      <c r="D452" s="15" t="n"/>
      <c r="E452" s="16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6" t="n"/>
      <c r="Q452" s="15" t="n"/>
      <c r="R452" s="16" t="n"/>
      <c r="S452" s="15" t="n"/>
      <c r="T452" s="16" t="n"/>
      <c r="U452" s="15" t="n"/>
      <c r="V452" s="17">
        <f>IF(E452="","",IF(B452="NCR",E452+TA_NCR,_xlfn.WORKDAY.INTL(E452,TA_SOR,WEEKEND,HOL)))</f>
        <v/>
      </c>
      <c r="W452" s="14">
        <f>IF(E452="","",IF(T452="",DATADATE,T452)-E452)</f>
        <v/>
      </c>
      <c r="X452" s="14">
        <f>IF(OR(V452="",T452&lt;&gt;""),"",IF(DATADATE&gt;V452,"OVERDUE",""))</f>
        <v/>
      </c>
      <c r="Y452" s="14">
        <f>IF(A452="","",IF(T452&lt;&gt;"","Closed","Open"))</f>
        <v/>
      </c>
      <c r="Z452" s="15" t="n"/>
      <c r="AA452" s="15" t="n"/>
    </row>
    <row r="453">
      <c r="A453" s="14">
        <f>IF(D453="","",PROJ&amp;"-"&amp;B453&amp;"-"&amp;C453&amp;"-"&amp;TEXT(D453,"0000"))</f>
        <v/>
      </c>
      <c r="B453" s="15" t="n"/>
      <c r="C453" s="15" t="n"/>
      <c r="D453" s="15" t="n"/>
      <c r="E453" s="16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6" t="n"/>
      <c r="Q453" s="15" t="n"/>
      <c r="R453" s="16" t="n"/>
      <c r="S453" s="15" t="n"/>
      <c r="T453" s="16" t="n"/>
      <c r="U453" s="15" t="n"/>
      <c r="V453" s="17">
        <f>IF(E453="","",IF(B453="NCR",E453+TA_NCR,_xlfn.WORKDAY.INTL(E453,TA_SOR,WEEKEND,HOL)))</f>
        <v/>
      </c>
      <c r="W453" s="14">
        <f>IF(E453="","",IF(T453="",DATADATE,T453)-E453)</f>
        <v/>
      </c>
      <c r="X453" s="14">
        <f>IF(OR(V453="",T453&lt;&gt;""),"",IF(DATADATE&gt;V453,"OVERDUE",""))</f>
        <v/>
      </c>
      <c r="Y453" s="14">
        <f>IF(A453="","",IF(T453&lt;&gt;"","Closed","Open"))</f>
        <v/>
      </c>
      <c r="Z453" s="15" t="n"/>
      <c r="AA453" s="15" t="n"/>
    </row>
    <row r="454">
      <c r="A454" s="14">
        <f>IF(D454="","",PROJ&amp;"-"&amp;B454&amp;"-"&amp;C454&amp;"-"&amp;TEXT(D454,"0000"))</f>
        <v/>
      </c>
      <c r="B454" s="15" t="n"/>
      <c r="C454" s="15" t="n"/>
      <c r="D454" s="15" t="n"/>
      <c r="E454" s="16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6" t="n"/>
      <c r="Q454" s="15" t="n"/>
      <c r="R454" s="16" t="n"/>
      <c r="S454" s="15" t="n"/>
      <c r="T454" s="16" t="n"/>
      <c r="U454" s="15" t="n"/>
      <c r="V454" s="17">
        <f>IF(E454="","",IF(B454="NCR",E454+TA_NCR,_xlfn.WORKDAY.INTL(E454,TA_SOR,WEEKEND,HOL)))</f>
        <v/>
      </c>
      <c r="W454" s="14">
        <f>IF(E454="","",IF(T454="",DATADATE,T454)-E454)</f>
        <v/>
      </c>
      <c r="X454" s="14">
        <f>IF(OR(V454="",T454&lt;&gt;""),"",IF(DATADATE&gt;V454,"OVERDUE",""))</f>
        <v/>
      </c>
      <c r="Y454" s="14">
        <f>IF(A454="","",IF(T454&lt;&gt;"","Closed","Open"))</f>
        <v/>
      </c>
      <c r="Z454" s="15" t="n"/>
      <c r="AA454" s="15" t="n"/>
    </row>
    <row r="455">
      <c r="A455" s="14">
        <f>IF(D455="","",PROJ&amp;"-"&amp;B455&amp;"-"&amp;C455&amp;"-"&amp;TEXT(D455,"0000"))</f>
        <v/>
      </c>
      <c r="B455" s="15" t="n"/>
      <c r="C455" s="15" t="n"/>
      <c r="D455" s="15" t="n"/>
      <c r="E455" s="16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6" t="n"/>
      <c r="Q455" s="15" t="n"/>
      <c r="R455" s="16" t="n"/>
      <c r="S455" s="15" t="n"/>
      <c r="T455" s="16" t="n"/>
      <c r="U455" s="15" t="n"/>
      <c r="V455" s="17">
        <f>IF(E455="","",IF(B455="NCR",E455+TA_NCR,_xlfn.WORKDAY.INTL(E455,TA_SOR,WEEKEND,HOL)))</f>
        <v/>
      </c>
      <c r="W455" s="14">
        <f>IF(E455="","",IF(T455="",DATADATE,T455)-E455)</f>
        <v/>
      </c>
      <c r="X455" s="14">
        <f>IF(OR(V455="",T455&lt;&gt;""),"",IF(DATADATE&gt;V455,"OVERDUE",""))</f>
        <v/>
      </c>
      <c r="Y455" s="14">
        <f>IF(A455="","",IF(T455&lt;&gt;"","Closed","Open"))</f>
        <v/>
      </c>
      <c r="Z455" s="15" t="n"/>
      <c r="AA455" s="15" t="n"/>
    </row>
    <row r="456">
      <c r="A456" s="14">
        <f>IF(D456="","",PROJ&amp;"-"&amp;B456&amp;"-"&amp;C456&amp;"-"&amp;TEXT(D456,"0000"))</f>
        <v/>
      </c>
      <c r="B456" s="15" t="n"/>
      <c r="C456" s="15" t="n"/>
      <c r="D456" s="15" t="n"/>
      <c r="E456" s="16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6" t="n"/>
      <c r="Q456" s="15" t="n"/>
      <c r="R456" s="16" t="n"/>
      <c r="S456" s="15" t="n"/>
      <c r="T456" s="16" t="n"/>
      <c r="U456" s="15" t="n"/>
      <c r="V456" s="17">
        <f>IF(E456="","",IF(B456="NCR",E456+TA_NCR,_xlfn.WORKDAY.INTL(E456,TA_SOR,WEEKEND,HOL)))</f>
        <v/>
      </c>
      <c r="W456" s="14">
        <f>IF(E456="","",IF(T456="",DATADATE,T456)-E456)</f>
        <v/>
      </c>
      <c r="X456" s="14">
        <f>IF(OR(V456="",T456&lt;&gt;""),"",IF(DATADATE&gt;V456,"OVERDUE",""))</f>
        <v/>
      </c>
      <c r="Y456" s="14">
        <f>IF(A456="","",IF(T456&lt;&gt;"","Closed","Open"))</f>
        <v/>
      </c>
      <c r="Z456" s="15" t="n"/>
      <c r="AA456" s="15" t="n"/>
    </row>
    <row r="457">
      <c r="A457" s="14">
        <f>IF(D457="","",PROJ&amp;"-"&amp;B457&amp;"-"&amp;C457&amp;"-"&amp;TEXT(D457,"0000"))</f>
        <v/>
      </c>
      <c r="B457" s="15" t="n"/>
      <c r="C457" s="15" t="n"/>
      <c r="D457" s="15" t="n"/>
      <c r="E457" s="16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6" t="n"/>
      <c r="Q457" s="15" t="n"/>
      <c r="R457" s="16" t="n"/>
      <c r="S457" s="15" t="n"/>
      <c r="T457" s="16" t="n"/>
      <c r="U457" s="15" t="n"/>
      <c r="V457" s="17">
        <f>IF(E457="","",IF(B457="NCR",E457+TA_NCR,_xlfn.WORKDAY.INTL(E457,TA_SOR,WEEKEND,HOL)))</f>
        <v/>
      </c>
      <c r="W457" s="14">
        <f>IF(E457="","",IF(T457="",DATADATE,T457)-E457)</f>
        <v/>
      </c>
      <c r="X457" s="14">
        <f>IF(OR(V457="",T457&lt;&gt;""),"",IF(DATADATE&gt;V457,"OVERDUE",""))</f>
        <v/>
      </c>
      <c r="Y457" s="14">
        <f>IF(A457="","",IF(T457&lt;&gt;"","Closed","Open"))</f>
        <v/>
      </c>
      <c r="Z457" s="15" t="n"/>
      <c r="AA457" s="15" t="n"/>
    </row>
    <row r="458">
      <c r="A458" s="14">
        <f>IF(D458="","",PROJ&amp;"-"&amp;B458&amp;"-"&amp;C458&amp;"-"&amp;TEXT(D458,"0000"))</f>
        <v/>
      </c>
      <c r="B458" s="15" t="n"/>
      <c r="C458" s="15" t="n"/>
      <c r="D458" s="15" t="n"/>
      <c r="E458" s="16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6" t="n"/>
      <c r="Q458" s="15" t="n"/>
      <c r="R458" s="16" t="n"/>
      <c r="S458" s="15" t="n"/>
      <c r="T458" s="16" t="n"/>
      <c r="U458" s="15" t="n"/>
      <c r="V458" s="17">
        <f>IF(E458="","",IF(B458="NCR",E458+TA_NCR,_xlfn.WORKDAY.INTL(E458,TA_SOR,WEEKEND,HOL)))</f>
        <v/>
      </c>
      <c r="W458" s="14">
        <f>IF(E458="","",IF(T458="",DATADATE,T458)-E458)</f>
        <v/>
      </c>
      <c r="X458" s="14">
        <f>IF(OR(V458="",T458&lt;&gt;""),"",IF(DATADATE&gt;V458,"OVERDUE",""))</f>
        <v/>
      </c>
      <c r="Y458" s="14">
        <f>IF(A458="","",IF(T458&lt;&gt;"","Closed","Open"))</f>
        <v/>
      </c>
      <c r="Z458" s="15" t="n"/>
      <c r="AA458" s="15" t="n"/>
    </row>
    <row r="459">
      <c r="A459" s="14">
        <f>IF(D459="","",PROJ&amp;"-"&amp;B459&amp;"-"&amp;C459&amp;"-"&amp;TEXT(D459,"0000"))</f>
        <v/>
      </c>
      <c r="B459" s="15" t="n"/>
      <c r="C459" s="15" t="n"/>
      <c r="D459" s="15" t="n"/>
      <c r="E459" s="16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6" t="n"/>
      <c r="Q459" s="15" t="n"/>
      <c r="R459" s="16" t="n"/>
      <c r="S459" s="15" t="n"/>
      <c r="T459" s="16" t="n"/>
      <c r="U459" s="15" t="n"/>
      <c r="V459" s="17">
        <f>IF(E459="","",IF(B459="NCR",E459+TA_NCR,_xlfn.WORKDAY.INTL(E459,TA_SOR,WEEKEND,HOL)))</f>
        <v/>
      </c>
      <c r="W459" s="14">
        <f>IF(E459="","",IF(T459="",DATADATE,T459)-E459)</f>
        <v/>
      </c>
      <c r="X459" s="14">
        <f>IF(OR(V459="",T459&lt;&gt;""),"",IF(DATADATE&gt;V459,"OVERDUE",""))</f>
        <v/>
      </c>
      <c r="Y459" s="14">
        <f>IF(A459="","",IF(T459&lt;&gt;"","Closed","Open"))</f>
        <v/>
      </c>
      <c r="Z459" s="15" t="n"/>
      <c r="AA459" s="15" t="n"/>
    </row>
    <row r="460">
      <c r="A460" s="14">
        <f>IF(D460="","",PROJ&amp;"-"&amp;B460&amp;"-"&amp;C460&amp;"-"&amp;TEXT(D460,"0000"))</f>
        <v/>
      </c>
      <c r="B460" s="15" t="n"/>
      <c r="C460" s="15" t="n"/>
      <c r="D460" s="15" t="n"/>
      <c r="E460" s="16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6" t="n"/>
      <c r="Q460" s="15" t="n"/>
      <c r="R460" s="16" t="n"/>
      <c r="S460" s="15" t="n"/>
      <c r="T460" s="16" t="n"/>
      <c r="U460" s="15" t="n"/>
      <c r="V460" s="17">
        <f>IF(E460="","",IF(B460="NCR",E460+TA_NCR,_xlfn.WORKDAY.INTL(E460,TA_SOR,WEEKEND,HOL)))</f>
        <v/>
      </c>
      <c r="W460" s="14">
        <f>IF(E460="","",IF(T460="",DATADATE,T460)-E460)</f>
        <v/>
      </c>
      <c r="X460" s="14">
        <f>IF(OR(V460="",T460&lt;&gt;""),"",IF(DATADATE&gt;V460,"OVERDUE",""))</f>
        <v/>
      </c>
      <c r="Y460" s="14">
        <f>IF(A460="","",IF(T460&lt;&gt;"","Closed","Open"))</f>
        <v/>
      </c>
      <c r="Z460" s="15" t="n"/>
      <c r="AA460" s="15" t="n"/>
    </row>
    <row r="461">
      <c r="A461" s="14">
        <f>IF(D461="","",PROJ&amp;"-"&amp;B461&amp;"-"&amp;C461&amp;"-"&amp;TEXT(D461,"0000"))</f>
        <v/>
      </c>
      <c r="B461" s="15" t="n"/>
      <c r="C461" s="15" t="n"/>
      <c r="D461" s="15" t="n"/>
      <c r="E461" s="16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6" t="n"/>
      <c r="Q461" s="15" t="n"/>
      <c r="R461" s="16" t="n"/>
      <c r="S461" s="15" t="n"/>
      <c r="T461" s="16" t="n"/>
      <c r="U461" s="15" t="n"/>
      <c r="V461" s="17">
        <f>IF(E461="","",IF(B461="NCR",E461+TA_NCR,_xlfn.WORKDAY.INTL(E461,TA_SOR,WEEKEND,HOL)))</f>
        <v/>
      </c>
      <c r="W461" s="14">
        <f>IF(E461="","",IF(T461="",DATADATE,T461)-E461)</f>
        <v/>
      </c>
      <c r="X461" s="14">
        <f>IF(OR(V461="",T461&lt;&gt;""),"",IF(DATADATE&gt;V461,"OVERDUE",""))</f>
        <v/>
      </c>
      <c r="Y461" s="14">
        <f>IF(A461="","",IF(T461&lt;&gt;"","Closed","Open"))</f>
        <v/>
      </c>
      <c r="Z461" s="15" t="n"/>
      <c r="AA461" s="15" t="n"/>
    </row>
    <row r="462">
      <c r="A462" s="14">
        <f>IF(D462="","",PROJ&amp;"-"&amp;B462&amp;"-"&amp;C462&amp;"-"&amp;TEXT(D462,"0000"))</f>
        <v/>
      </c>
      <c r="B462" s="15" t="n"/>
      <c r="C462" s="15" t="n"/>
      <c r="D462" s="15" t="n"/>
      <c r="E462" s="16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6" t="n"/>
      <c r="Q462" s="15" t="n"/>
      <c r="R462" s="16" t="n"/>
      <c r="S462" s="15" t="n"/>
      <c r="T462" s="16" t="n"/>
      <c r="U462" s="15" t="n"/>
      <c r="V462" s="17">
        <f>IF(E462="","",IF(B462="NCR",E462+TA_NCR,_xlfn.WORKDAY.INTL(E462,TA_SOR,WEEKEND,HOL)))</f>
        <v/>
      </c>
      <c r="W462" s="14">
        <f>IF(E462="","",IF(T462="",DATADATE,T462)-E462)</f>
        <v/>
      </c>
      <c r="X462" s="14">
        <f>IF(OR(V462="",T462&lt;&gt;""),"",IF(DATADATE&gt;V462,"OVERDUE",""))</f>
        <v/>
      </c>
      <c r="Y462" s="14">
        <f>IF(A462="","",IF(T462&lt;&gt;"","Closed","Open"))</f>
        <v/>
      </c>
      <c r="Z462" s="15" t="n"/>
      <c r="AA462" s="15" t="n"/>
    </row>
    <row r="463">
      <c r="A463" s="14">
        <f>IF(D463="","",PROJ&amp;"-"&amp;B463&amp;"-"&amp;C463&amp;"-"&amp;TEXT(D463,"0000"))</f>
        <v/>
      </c>
      <c r="B463" s="15" t="n"/>
      <c r="C463" s="15" t="n"/>
      <c r="D463" s="15" t="n"/>
      <c r="E463" s="16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6" t="n"/>
      <c r="Q463" s="15" t="n"/>
      <c r="R463" s="16" t="n"/>
      <c r="S463" s="15" t="n"/>
      <c r="T463" s="16" t="n"/>
      <c r="U463" s="15" t="n"/>
      <c r="V463" s="17">
        <f>IF(E463="","",IF(B463="NCR",E463+TA_NCR,_xlfn.WORKDAY.INTL(E463,TA_SOR,WEEKEND,HOL)))</f>
        <v/>
      </c>
      <c r="W463" s="14">
        <f>IF(E463="","",IF(T463="",DATADATE,T463)-E463)</f>
        <v/>
      </c>
      <c r="X463" s="14">
        <f>IF(OR(V463="",T463&lt;&gt;""),"",IF(DATADATE&gt;V463,"OVERDUE",""))</f>
        <v/>
      </c>
      <c r="Y463" s="14">
        <f>IF(A463="","",IF(T463&lt;&gt;"","Closed","Open"))</f>
        <v/>
      </c>
      <c r="Z463" s="15" t="n"/>
      <c r="AA463" s="15" t="n"/>
    </row>
    <row r="464">
      <c r="A464" s="14">
        <f>IF(D464="","",PROJ&amp;"-"&amp;B464&amp;"-"&amp;C464&amp;"-"&amp;TEXT(D464,"0000"))</f>
        <v/>
      </c>
      <c r="B464" s="15" t="n"/>
      <c r="C464" s="15" t="n"/>
      <c r="D464" s="15" t="n"/>
      <c r="E464" s="16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6" t="n"/>
      <c r="Q464" s="15" t="n"/>
      <c r="R464" s="16" t="n"/>
      <c r="S464" s="15" t="n"/>
      <c r="T464" s="16" t="n"/>
      <c r="U464" s="15" t="n"/>
      <c r="V464" s="17">
        <f>IF(E464="","",IF(B464="NCR",E464+TA_NCR,_xlfn.WORKDAY.INTL(E464,TA_SOR,WEEKEND,HOL)))</f>
        <v/>
      </c>
      <c r="W464" s="14">
        <f>IF(E464="","",IF(T464="",DATADATE,T464)-E464)</f>
        <v/>
      </c>
      <c r="X464" s="14">
        <f>IF(OR(V464="",T464&lt;&gt;""),"",IF(DATADATE&gt;V464,"OVERDUE",""))</f>
        <v/>
      </c>
      <c r="Y464" s="14">
        <f>IF(A464="","",IF(T464&lt;&gt;"","Closed","Open"))</f>
        <v/>
      </c>
      <c r="Z464" s="15" t="n"/>
      <c r="AA464" s="15" t="n"/>
    </row>
    <row r="465">
      <c r="A465" s="14">
        <f>IF(D465="","",PROJ&amp;"-"&amp;B465&amp;"-"&amp;C465&amp;"-"&amp;TEXT(D465,"0000"))</f>
        <v/>
      </c>
      <c r="B465" s="15" t="n"/>
      <c r="C465" s="15" t="n"/>
      <c r="D465" s="15" t="n"/>
      <c r="E465" s="16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6" t="n"/>
      <c r="Q465" s="15" t="n"/>
      <c r="R465" s="16" t="n"/>
      <c r="S465" s="15" t="n"/>
      <c r="T465" s="16" t="n"/>
      <c r="U465" s="15" t="n"/>
      <c r="V465" s="17">
        <f>IF(E465="","",IF(B465="NCR",E465+TA_NCR,_xlfn.WORKDAY.INTL(E465,TA_SOR,WEEKEND,HOL)))</f>
        <v/>
      </c>
      <c r="W465" s="14">
        <f>IF(E465="","",IF(T465="",DATADATE,T465)-E465)</f>
        <v/>
      </c>
      <c r="X465" s="14">
        <f>IF(OR(V465="",T465&lt;&gt;""),"",IF(DATADATE&gt;V465,"OVERDUE",""))</f>
        <v/>
      </c>
      <c r="Y465" s="14">
        <f>IF(A465="","",IF(T465&lt;&gt;"","Closed","Open"))</f>
        <v/>
      </c>
      <c r="Z465" s="15" t="n"/>
      <c r="AA465" s="15" t="n"/>
    </row>
    <row r="466">
      <c r="A466" s="14">
        <f>IF(D466="","",PROJ&amp;"-"&amp;B466&amp;"-"&amp;C466&amp;"-"&amp;TEXT(D466,"0000"))</f>
        <v/>
      </c>
      <c r="B466" s="15" t="n"/>
      <c r="C466" s="15" t="n"/>
      <c r="D466" s="15" t="n"/>
      <c r="E466" s="16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6" t="n"/>
      <c r="Q466" s="15" t="n"/>
      <c r="R466" s="16" t="n"/>
      <c r="S466" s="15" t="n"/>
      <c r="T466" s="16" t="n"/>
      <c r="U466" s="15" t="n"/>
      <c r="V466" s="17">
        <f>IF(E466="","",IF(B466="NCR",E466+TA_NCR,_xlfn.WORKDAY.INTL(E466,TA_SOR,WEEKEND,HOL)))</f>
        <v/>
      </c>
      <c r="W466" s="14">
        <f>IF(E466="","",IF(T466="",DATADATE,T466)-E466)</f>
        <v/>
      </c>
      <c r="X466" s="14">
        <f>IF(OR(V466="",T466&lt;&gt;""),"",IF(DATADATE&gt;V466,"OVERDUE",""))</f>
        <v/>
      </c>
      <c r="Y466" s="14">
        <f>IF(A466="","",IF(T466&lt;&gt;"","Closed","Open"))</f>
        <v/>
      </c>
      <c r="Z466" s="15" t="n"/>
      <c r="AA466" s="15" t="n"/>
    </row>
    <row r="467">
      <c r="A467" s="14">
        <f>IF(D467="","",PROJ&amp;"-"&amp;B467&amp;"-"&amp;C467&amp;"-"&amp;TEXT(D467,"0000"))</f>
        <v/>
      </c>
      <c r="B467" s="15" t="n"/>
      <c r="C467" s="15" t="n"/>
      <c r="D467" s="15" t="n"/>
      <c r="E467" s="16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6" t="n"/>
      <c r="Q467" s="15" t="n"/>
      <c r="R467" s="16" t="n"/>
      <c r="S467" s="15" t="n"/>
      <c r="T467" s="16" t="n"/>
      <c r="U467" s="15" t="n"/>
      <c r="V467" s="17">
        <f>IF(E467="","",IF(B467="NCR",E467+TA_NCR,_xlfn.WORKDAY.INTL(E467,TA_SOR,WEEKEND,HOL)))</f>
        <v/>
      </c>
      <c r="W467" s="14">
        <f>IF(E467="","",IF(T467="",DATADATE,T467)-E467)</f>
        <v/>
      </c>
      <c r="X467" s="14">
        <f>IF(OR(V467="",T467&lt;&gt;""),"",IF(DATADATE&gt;V467,"OVERDUE",""))</f>
        <v/>
      </c>
      <c r="Y467" s="14">
        <f>IF(A467="","",IF(T467&lt;&gt;"","Closed","Open"))</f>
        <v/>
      </c>
      <c r="Z467" s="15" t="n"/>
      <c r="AA467" s="15" t="n"/>
    </row>
    <row r="468">
      <c r="A468" s="14">
        <f>IF(D468="","",PROJ&amp;"-"&amp;B468&amp;"-"&amp;C468&amp;"-"&amp;TEXT(D468,"0000"))</f>
        <v/>
      </c>
      <c r="B468" s="15" t="n"/>
      <c r="C468" s="15" t="n"/>
      <c r="D468" s="15" t="n"/>
      <c r="E468" s="16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6" t="n"/>
      <c r="Q468" s="15" t="n"/>
      <c r="R468" s="16" t="n"/>
      <c r="S468" s="15" t="n"/>
      <c r="T468" s="16" t="n"/>
      <c r="U468" s="15" t="n"/>
      <c r="V468" s="17">
        <f>IF(E468="","",IF(B468="NCR",E468+TA_NCR,_xlfn.WORKDAY.INTL(E468,TA_SOR,WEEKEND,HOL)))</f>
        <v/>
      </c>
      <c r="W468" s="14">
        <f>IF(E468="","",IF(T468="",DATADATE,T468)-E468)</f>
        <v/>
      </c>
      <c r="X468" s="14">
        <f>IF(OR(V468="",T468&lt;&gt;""),"",IF(DATADATE&gt;V468,"OVERDUE",""))</f>
        <v/>
      </c>
      <c r="Y468" s="14">
        <f>IF(A468="","",IF(T468&lt;&gt;"","Closed","Open"))</f>
        <v/>
      </c>
      <c r="Z468" s="15" t="n"/>
      <c r="AA468" s="15" t="n"/>
    </row>
    <row r="469">
      <c r="A469" s="14">
        <f>IF(D469="","",PROJ&amp;"-"&amp;B469&amp;"-"&amp;C469&amp;"-"&amp;TEXT(D469,"0000"))</f>
        <v/>
      </c>
      <c r="B469" s="15" t="n"/>
      <c r="C469" s="15" t="n"/>
      <c r="D469" s="15" t="n"/>
      <c r="E469" s="16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6" t="n"/>
      <c r="Q469" s="15" t="n"/>
      <c r="R469" s="16" t="n"/>
      <c r="S469" s="15" t="n"/>
      <c r="T469" s="16" t="n"/>
      <c r="U469" s="15" t="n"/>
      <c r="V469" s="17">
        <f>IF(E469="","",IF(B469="NCR",E469+TA_NCR,_xlfn.WORKDAY.INTL(E469,TA_SOR,WEEKEND,HOL)))</f>
        <v/>
      </c>
      <c r="W469" s="14">
        <f>IF(E469="","",IF(T469="",DATADATE,T469)-E469)</f>
        <v/>
      </c>
      <c r="X469" s="14">
        <f>IF(OR(V469="",T469&lt;&gt;""),"",IF(DATADATE&gt;V469,"OVERDUE",""))</f>
        <v/>
      </c>
      <c r="Y469" s="14">
        <f>IF(A469="","",IF(T469&lt;&gt;"","Closed","Open"))</f>
        <v/>
      </c>
      <c r="Z469" s="15" t="n"/>
      <c r="AA469" s="15" t="n"/>
    </row>
    <row r="470">
      <c r="A470" s="14">
        <f>IF(D470="","",PROJ&amp;"-"&amp;B470&amp;"-"&amp;C470&amp;"-"&amp;TEXT(D470,"0000"))</f>
        <v/>
      </c>
      <c r="B470" s="15" t="n"/>
      <c r="C470" s="15" t="n"/>
      <c r="D470" s="15" t="n"/>
      <c r="E470" s="16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6" t="n"/>
      <c r="Q470" s="15" t="n"/>
      <c r="R470" s="16" t="n"/>
      <c r="S470" s="15" t="n"/>
      <c r="T470" s="16" t="n"/>
      <c r="U470" s="15" t="n"/>
      <c r="V470" s="17">
        <f>IF(E470="","",IF(B470="NCR",E470+TA_NCR,_xlfn.WORKDAY.INTL(E470,TA_SOR,WEEKEND,HOL)))</f>
        <v/>
      </c>
      <c r="W470" s="14">
        <f>IF(E470="","",IF(T470="",DATADATE,T470)-E470)</f>
        <v/>
      </c>
      <c r="X470" s="14">
        <f>IF(OR(V470="",T470&lt;&gt;""),"",IF(DATADATE&gt;V470,"OVERDUE",""))</f>
        <v/>
      </c>
      <c r="Y470" s="14">
        <f>IF(A470="","",IF(T470&lt;&gt;"","Closed","Open"))</f>
        <v/>
      </c>
      <c r="Z470" s="15" t="n"/>
      <c r="AA470" s="15" t="n"/>
    </row>
    <row r="471">
      <c r="A471" s="14">
        <f>IF(D471="","",PROJ&amp;"-"&amp;B471&amp;"-"&amp;C471&amp;"-"&amp;TEXT(D471,"0000"))</f>
        <v/>
      </c>
      <c r="B471" s="15" t="n"/>
      <c r="C471" s="15" t="n"/>
      <c r="D471" s="15" t="n"/>
      <c r="E471" s="16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6" t="n"/>
      <c r="Q471" s="15" t="n"/>
      <c r="R471" s="16" t="n"/>
      <c r="S471" s="15" t="n"/>
      <c r="T471" s="16" t="n"/>
      <c r="U471" s="15" t="n"/>
      <c r="V471" s="17">
        <f>IF(E471="","",IF(B471="NCR",E471+TA_NCR,_xlfn.WORKDAY.INTL(E471,TA_SOR,WEEKEND,HOL)))</f>
        <v/>
      </c>
      <c r="W471" s="14">
        <f>IF(E471="","",IF(T471="",DATADATE,T471)-E471)</f>
        <v/>
      </c>
      <c r="X471" s="14">
        <f>IF(OR(V471="",T471&lt;&gt;""),"",IF(DATADATE&gt;V471,"OVERDUE",""))</f>
        <v/>
      </c>
      <c r="Y471" s="14">
        <f>IF(A471="","",IF(T471&lt;&gt;"","Closed","Open"))</f>
        <v/>
      </c>
      <c r="Z471" s="15" t="n"/>
      <c r="AA471" s="15" t="n"/>
    </row>
    <row r="472">
      <c r="A472" s="14">
        <f>IF(D472="","",PROJ&amp;"-"&amp;B472&amp;"-"&amp;C472&amp;"-"&amp;TEXT(D472,"0000"))</f>
        <v/>
      </c>
      <c r="B472" s="15" t="n"/>
      <c r="C472" s="15" t="n"/>
      <c r="D472" s="15" t="n"/>
      <c r="E472" s="16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6" t="n"/>
      <c r="Q472" s="15" t="n"/>
      <c r="R472" s="16" t="n"/>
      <c r="S472" s="15" t="n"/>
      <c r="T472" s="16" t="n"/>
      <c r="U472" s="15" t="n"/>
      <c r="V472" s="17">
        <f>IF(E472="","",IF(B472="NCR",E472+TA_NCR,_xlfn.WORKDAY.INTL(E472,TA_SOR,WEEKEND,HOL)))</f>
        <v/>
      </c>
      <c r="W472" s="14">
        <f>IF(E472="","",IF(T472="",DATADATE,T472)-E472)</f>
        <v/>
      </c>
      <c r="X472" s="14">
        <f>IF(OR(V472="",T472&lt;&gt;""),"",IF(DATADATE&gt;V472,"OVERDUE",""))</f>
        <v/>
      </c>
      <c r="Y472" s="14">
        <f>IF(A472="","",IF(T472&lt;&gt;"","Closed","Open"))</f>
        <v/>
      </c>
      <c r="Z472" s="15" t="n"/>
      <c r="AA472" s="15" t="n"/>
    </row>
    <row r="473">
      <c r="A473" s="14">
        <f>IF(D473="","",PROJ&amp;"-"&amp;B473&amp;"-"&amp;C473&amp;"-"&amp;TEXT(D473,"0000"))</f>
        <v/>
      </c>
      <c r="B473" s="15" t="n"/>
      <c r="C473" s="15" t="n"/>
      <c r="D473" s="15" t="n"/>
      <c r="E473" s="16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6" t="n"/>
      <c r="Q473" s="15" t="n"/>
      <c r="R473" s="16" t="n"/>
      <c r="S473" s="15" t="n"/>
      <c r="T473" s="16" t="n"/>
      <c r="U473" s="15" t="n"/>
      <c r="V473" s="17">
        <f>IF(E473="","",IF(B473="NCR",E473+TA_NCR,_xlfn.WORKDAY.INTL(E473,TA_SOR,WEEKEND,HOL)))</f>
        <v/>
      </c>
      <c r="W473" s="14">
        <f>IF(E473="","",IF(T473="",DATADATE,T473)-E473)</f>
        <v/>
      </c>
      <c r="X473" s="14">
        <f>IF(OR(V473="",T473&lt;&gt;""),"",IF(DATADATE&gt;V473,"OVERDUE",""))</f>
        <v/>
      </c>
      <c r="Y473" s="14">
        <f>IF(A473="","",IF(T473&lt;&gt;"","Closed","Open"))</f>
        <v/>
      </c>
      <c r="Z473" s="15" t="n"/>
      <c r="AA473" s="15" t="n"/>
    </row>
    <row r="474">
      <c r="A474" s="14">
        <f>IF(D474="","",PROJ&amp;"-"&amp;B474&amp;"-"&amp;C474&amp;"-"&amp;TEXT(D474,"0000"))</f>
        <v/>
      </c>
      <c r="B474" s="15" t="n"/>
      <c r="C474" s="15" t="n"/>
      <c r="D474" s="15" t="n"/>
      <c r="E474" s="16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6" t="n"/>
      <c r="Q474" s="15" t="n"/>
      <c r="R474" s="16" t="n"/>
      <c r="S474" s="15" t="n"/>
      <c r="T474" s="16" t="n"/>
      <c r="U474" s="15" t="n"/>
      <c r="V474" s="17">
        <f>IF(E474="","",IF(B474="NCR",E474+TA_NCR,_xlfn.WORKDAY.INTL(E474,TA_SOR,WEEKEND,HOL)))</f>
        <v/>
      </c>
      <c r="W474" s="14">
        <f>IF(E474="","",IF(T474="",DATADATE,T474)-E474)</f>
        <v/>
      </c>
      <c r="X474" s="14">
        <f>IF(OR(V474="",T474&lt;&gt;""),"",IF(DATADATE&gt;V474,"OVERDUE",""))</f>
        <v/>
      </c>
      <c r="Y474" s="14">
        <f>IF(A474="","",IF(T474&lt;&gt;"","Closed","Open"))</f>
        <v/>
      </c>
      <c r="Z474" s="15" t="n"/>
      <c r="AA474" s="15" t="n"/>
    </row>
    <row r="475">
      <c r="A475" s="14">
        <f>IF(D475="","",PROJ&amp;"-"&amp;B475&amp;"-"&amp;C475&amp;"-"&amp;TEXT(D475,"0000"))</f>
        <v/>
      </c>
      <c r="B475" s="15" t="n"/>
      <c r="C475" s="15" t="n"/>
      <c r="D475" s="15" t="n"/>
      <c r="E475" s="16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6" t="n"/>
      <c r="Q475" s="15" t="n"/>
      <c r="R475" s="16" t="n"/>
      <c r="S475" s="15" t="n"/>
      <c r="T475" s="16" t="n"/>
      <c r="U475" s="15" t="n"/>
      <c r="V475" s="17">
        <f>IF(E475="","",IF(B475="NCR",E475+TA_NCR,_xlfn.WORKDAY.INTL(E475,TA_SOR,WEEKEND,HOL)))</f>
        <v/>
      </c>
      <c r="W475" s="14">
        <f>IF(E475="","",IF(T475="",DATADATE,T475)-E475)</f>
        <v/>
      </c>
      <c r="X475" s="14">
        <f>IF(OR(V475="",T475&lt;&gt;""),"",IF(DATADATE&gt;V475,"OVERDUE",""))</f>
        <v/>
      </c>
      <c r="Y475" s="14">
        <f>IF(A475="","",IF(T475&lt;&gt;"","Closed","Open"))</f>
        <v/>
      </c>
      <c r="Z475" s="15" t="n"/>
      <c r="AA475" s="15" t="n"/>
    </row>
    <row r="476">
      <c r="A476" s="14">
        <f>IF(D476="","",PROJ&amp;"-"&amp;B476&amp;"-"&amp;C476&amp;"-"&amp;TEXT(D476,"0000"))</f>
        <v/>
      </c>
      <c r="B476" s="15" t="n"/>
      <c r="C476" s="15" t="n"/>
      <c r="D476" s="15" t="n"/>
      <c r="E476" s="16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6" t="n"/>
      <c r="Q476" s="15" t="n"/>
      <c r="R476" s="16" t="n"/>
      <c r="S476" s="15" t="n"/>
      <c r="T476" s="16" t="n"/>
      <c r="U476" s="15" t="n"/>
      <c r="V476" s="17">
        <f>IF(E476="","",IF(B476="NCR",E476+TA_NCR,_xlfn.WORKDAY.INTL(E476,TA_SOR,WEEKEND,HOL)))</f>
        <v/>
      </c>
      <c r="W476" s="14">
        <f>IF(E476="","",IF(T476="",DATADATE,T476)-E476)</f>
        <v/>
      </c>
      <c r="X476" s="14">
        <f>IF(OR(V476="",T476&lt;&gt;""),"",IF(DATADATE&gt;V476,"OVERDUE",""))</f>
        <v/>
      </c>
      <c r="Y476" s="14">
        <f>IF(A476="","",IF(T476&lt;&gt;"","Closed","Open"))</f>
        <v/>
      </c>
      <c r="Z476" s="15" t="n"/>
      <c r="AA476" s="15" t="n"/>
    </row>
    <row r="477">
      <c r="A477" s="14">
        <f>IF(D477="","",PROJ&amp;"-"&amp;B477&amp;"-"&amp;C477&amp;"-"&amp;TEXT(D477,"0000"))</f>
        <v/>
      </c>
      <c r="B477" s="15" t="n"/>
      <c r="C477" s="15" t="n"/>
      <c r="D477" s="15" t="n"/>
      <c r="E477" s="16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6" t="n"/>
      <c r="Q477" s="15" t="n"/>
      <c r="R477" s="16" t="n"/>
      <c r="S477" s="15" t="n"/>
      <c r="T477" s="16" t="n"/>
      <c r="U477" s="15" t="n"/>
      <c r="V477" s="17">
        <f>IF(E477="","",IF(B477="NCR",E477+TA_NCR,_xlfn.WORKDAY.INTL(E477,TA_SOR,WEEKEND,HOL)))</f>
        <v/>
      </c>
      <c r="W477" s="14">
        <f>IF(E477="","",IF(T477="",DATADATE,T477)-E477)</f>
        <v/>
      </c>
      <c r="X477" s="14">
        <f>IF(OR(V477="",T477&lt;&gt;""),"",IF(DATADATE&gt;V477,"OVERDUE",""))</f>
        <v/>
      </c>
      <c r="Y477" s="14">
        <f>IF(A477="","",IF(T477&lt;&gt;"","Closed","Open"))</f>
        <v/>
      </c>
      <c r="Z477" s="15" t="n"/>
      <c r="AA477" s="15" t="n"/>
    </row>
    <row r="478">
      <c r="A478" s="14">
        <f>IF(D478="","",PROJ&amp;"-"&amp;B478&amp;"-"&amp;C478&amp;"-"&amp;TEXT(D478,"0000"))</f>
        <v/>
      </c>
      <c r="B478" s="15" t="n"/>
      <c r="C478" s="15" t="n"/>
      <c r="D478" s="15" t="n"/>
      <c r="E478" s="16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6" t="n"/>
      <c r="Q478" s="15" t="n"/>
      <c r="R478" s="16" t="n"/>
      <c r="S478" s="15" t="n"/>
      <c r="T478" s="16" t="n"/>
      <c r="U478" s="15" t="n"/>
      <c r="V478" s="17">
        <f>IF(E478="","",IF(B478="NCR",E478+TA_NCR,_xlfn.WORKDAY.INTL(E478,TA_SOR,WEEKEND,HOL)))</f>
        <v/>
      </c>
      <c r="W478" s="14">
        <f>IF(E478="","",IF(T478="",DATADATE,T478)-E478)</f>
        <v/>
      </c>
      <c r="X478" s="14">
        <f>IF(OR(V478="",T478&lt;&gt;""),"",IF(DATADATE&gt;V478,"OVERDUE",""))</f>
        <v/>
      </c>
      <c r="Y478" s="14">
        <f>IF(A478="","",IF(T478&lt;&gt;"","Closed","Open"))</f>
        <v/>
      </c>
      <c r="Z478" s="15" t="n"/>
      <c r="AA478" s="15" t="n"/>
    </row>
    <row r="479">
      <c r="A479" s="14">
        <f>IF(D479="","",PROJ&amp;"-"&amp;B479&amp;"-"&amp;C479&amp;"-"&amp;TEXT(D479,"0000"))</f>
        <v/>
      </c>
      <c r="B479" s="15" t="n"/>
      <c r="C479" s="15" t="n"/>
      <c r="D479" s="15" t="n"/>
      <c r="E479" s="16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6" t="n"/>
      <c r="Q479" s="15" t="n"/>
      <c r="R479" s="16" t="n"/>
      <c r="S479" s="15" t="n"/>
      <c r="T479" s="16" t="n"/>
      <c r="U479" s="15" t="n"/>
      <c r="V479" s="17">
        <f>IF(E479="","",IF(B479="NCR",E479+TA_NCR,_xlfn.WORKDAY.INTL(E479,TA_SOR,WEEKEND,HOL)))</f>
        <v/>
      </c>
      <c r="W479" s="14">
        <f>IF(E479="","",IF(T479="",DATADATE,T479)-E479)</f>
        <v/>
      </c>
      <c r="X479" s="14">
        <f>IF(OR(V479="",T479&lt;&gt;""),"",IF(DATADATE&gt;V479,"OVERDUE",""))</f>
        <v/>
      </c>
      <c r="Y479" s="14">
        <f>IF(A479="","",IF(T479&lt;&gt;"","Closed","Open"))</f>
        <v/>
      </c>
      <c r="Z479" s="15" t="n"/>
      <c r="AA479" s="15" t="n"/>
    </row>
    <row r="480">
      <c r="A480" s="14">
        <f>IF(D480="","",PROJ&amp;"-"&amp;B480&amp;"-"&amp;C480&amp;"-"&amp;TEXT(D480,"0000"))</f>
        <v/>
      </c>
      <c r="B480" s="15" t="n"/>
      <c r="C480" s="15" t="n"/>
      <c r="D480" s="15" t="n"/>
      <c r="E480" s="16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6" t="n"/>
      <c r="Q480" s="15" t="n"/>
      <c r="R480" s="16" t="n"/>
      <c r="S480" s="15" t="n"/>
      <c r="T480" s="16" t="n"/>
      <c r="U480" s="15" t="n"/>
      <c r="V480" s="17">
        <f>IF(E480="","",IF(B480="NCR",E480+TA_NCR,_xlfn.WORKDAY.INTL(E480,TA_SOR,WEEKEND,HOL)))</f>
        <v/>
      </c>
      <c r="W480" s="14">
        <f>IF(E480="","",IF(T480="",DATADATE,T480)-E480)</f>
        <v/>
      </c>
      <c r="X480" s="14">
        <f>IF(OR(V480="",T480&lt;&gt;""),"",IF(DATADATE&gt;V480,"OVERDUE",""))</f>
        <v/>
      </c>
      <c r="Y480" s="14">
        <f>IF(A480="","",IF(T480&lt;&gt;"","Closed","Open"))</f>
        <v/>
      </c>
      <c r="Z480" s="15" t="n"/>
      <c r="AA480" s="15" t="n"/>
    </row>
    <row r="481">
      <c r="A481" s="14">
        <f>IF(D481="","",PROJ&amp;"-"&amp;B481&amp;"-"&amp;C481&amp;"-"&amp;TEXT(D481,"0000"))</f>
        <v/>
      </c>
      <c r="B481" s="15" t="n"/>
      <c r="C481" s="15" t="n"/>
      <c r="D481" s="15" t="n"/>
      <c r="E481" s="16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6" t="n"/>
      <c r="Q481" s="15" t="n"/>
      <c r="R481" s="16" t="n"/>
      <c r="S481" s="15" t="n"/>
      <c r="T481" s="16" t="n"/>
      <c r="U481" s="15" t="n"/>
      <c r="V481" s="17">
        <f>IF(E481="","",IF(B481="NCR",E481+TA_NCR,_xlfn.WORKDAY.INTL(E481,TA_SOR,WEEKEND,HOL)))</f>
        <v/>
      </c>
      <c r="W481" s="14">
        <f>IF(E481="","",IF(T481="",DATADATE,T481)-E481)</f>
        <v/>
      </c>
      <c r="X481" s="14">
        <f>IF(OR(V481="",T481&lt;&gt;""),"",IF(DATADATE&gt;V481,"OVERDUE",""))</f>
        <v/>
      </c>
      <c r="Y481" s="14">
        <f>IF(A481="","",IF(T481&lt;&gt;"","Closed","Open"))</f>
        <v/>
      </c>
      <c r="Z481" s="15" t="n"/>
      <c r="AA481" s="15" t="n"/>
    </row>
    <row r="482">
      <c r="A482" s="14">
        <f>IF(D482="","",PROJ&amp;"-"&amp;B482&amp;"-"&amp;C482&amp;"-"&amp;TEXT(D482,"0000"))</f>
        <v/>
      </c>
      <c r="B482" s="15" t="n"/>
      <c r="C482" s="15" t="n"/>
      <c r="D482" s="15" t="n"/>
      <c r="E482" s="16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6" t="n"/>
      <c r="Q482" s="15" t="n"/>
      <c r="R482" s="16" t="n"/>
      <c r="S482" s="15" t="n"/>
      <c r="T482" s="16" t="n"/>
      <c r="U482" s="15" t="n"/>
      <c r="V482" s="17">
        <f>IF(E482="","",IF(B482="NCR",E482+TA_NCR,_xlfn.WORKDAY.INTL(E482,TA_SOR,WEEKEND,HOL)))</f>
        <v/>
      </c>
      <c r="W482" s="14">
        <f>IF(E482="","",IF(T482="",DATADATE,T482)-E482)</f>
        <v/>
      </c>
      <c r="X482" s="14">
        <f>IF(OR(V482="",T482&lt;&gt;""),"",IF(DATADATE&gt;V482,"OVERDUE",""))</f>
        <v/>
      </c>
      <c r="Y482" s="14">
        <f>IF(A482="","",IF(T482&lt;&gt;"","Closed","Open"))</f>
        <v/>
      </c>
      <c r="Z482" s="15" t="n"/>
      <c r="AA482" s="15" t="n"/>
    </row>
    <row r="483">
      <c r="A483" s="14">
        <f>IF(D483="","",PROJ&amp;"-"&amp;B483&amp;"-"&amp;C483&amp;"-"&amp;TEXT(D483,"0000"))</f>
        <v/>
      </c>
      <c r="B483" s="15" t="n"/>
      <c r="C483" s="15" t="n"/>
      <c r="D483" s="15" t="n"/>
      <c r="E483" s="16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6" t="n"/>
      <c r="Q483" s="15" t="n"/>
      <c r="R483" s="16" t="n"/>
      <c r="S483" s="15" t="n"/>
      <c r="T483" s="16" t="n"/>
      <c r="U483" s="15" t="n"/>
      <c r="V483" s="17">
        <f>IF(E483="","",IF(B483="NCR",E483+TA_NCR,_xlfn.WORKDAY.INTL(E483,TA_SOR,WEEKEND,HOL)))</f>
        <v/>
      </c>
      <c r="W483" s="14">
        <f>IF(E483="","",IF(T483="",DATADATE,T483)-E483)</f>
        <v/>
      </c>
      <c r="X483" s="14">
        <f>IF(OR(V483="",T483&lt;&gt;""),"",IF(DATADATE&gt;V483,"OVERDUE",""))</f>
        <v/>
      </c>
      <c r="Y483" s="14">
        <f>IF(A483="","",IF(T483&lt;&gt;"","Closed","Open"))</f>
        <v/>
      </c>
      <c r="Z483" s="15" t="n"/>
      <c r="AA483" s="15" t="n"/>
    </row>
    <row r="484">
      <c r="A484" s="14">
        <f>IF(D484="","",PROJ&amp;"-"&amp;B484&amp;"-"&amp;C484&amp;"-"&amp;TEXT(D484,"0000"))</f>
        <v/>
      </c>
      <c r="B484" s="15" t="n"/>
      <c r="C484" s="15" t="n"/>
      <c r="D484" s="15" t="n"/>
      <c r="E484" s="16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6" t="n"/>
      <c r="Q484" s="15" t="n"/>
      <c r="R484" s="16" t="n"/>
      <c r="S484" s="15" t="n"/>
      <c r="T484" s="16" t="n"/>
      <c r="U484" s="15" t="n"/>
      <c r="V484" s="17">
        <f>IF(E484="","",IF(B484="NCR",E484+TA_NCR,_xlfn.WORKDAY.INTL(E484,TA_SOR,WEEKEND,HOL)))</f>
        <v/>
      </c>
      <c r="W484" s="14">
        <f>IF(E484="","",IF(T484="",DATADATE,T484)-E484)</f>
        <v/>
      </c>
      <c r="X484" s="14">
        <f>IF(OR(V484="",T484&lt;&gt;""),"",IF(DATADATE&gt;V484,"OVERDUE",""))</f>
        <v/>
      </c>
      <c r="Y484" s="14">
        <f>IF(A484="","",IF(T484&lt;&gt;"","Closed","Open"))</f>
        <v/>
      </c>
      <c r="Z484" s="15" t="n"/>
      <c r="AA484" s="15" t="n"/>
    </row>
    <row r="485">
      <c r="A485" s="14">
        <f>IF(D485="","",PROJ&amp;"-"&amp;B485&amp;"-"&amp;C485&amp;"-"&amp;TEXT(D485,"0000"))</f>
        <v/>
      </c>
      <c r="B485" s="15" t="n"/>
      <c r="C485" s="15" t="n"/>
      <c r="D485" s="15" t="n"/>
      <c r="E485" s="16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6" t="n"/>
      <c r="Q485" s="15" t="n"/>
      <c r="R485" s="16" t="n"/>
      <c r="S485" s="15" t="n"/>
      <c r="T485" s="16" t="n"/>
      <c r="U485" s="15" t="n"/>
      <c r="V485" s="17">
        <f>IF(E485="","",IF(B485="NCR",E485+TA_NCR,_xlfn.WORKDAY.INTL(E485,TA_SOR,WEEKEND,HOL)))</f>
        <v/>
      </c>
      <c r="W485" s="14">
        <f>IF(E485="","",IF(T485="",DATADATE,T485)-E485)</f>
        <v/>
      </c>
      <c r="X485" s="14">
        <f>IF(OR(V485="",T485&lt;&gt;""),"",IF(DATADATE&gt;V485,"OVERDUE",""))</f>
        <v/>
      </c>
      <c r="Y485" s="14">
        <f>IF(A485="","",IF(T485&lt;&gt;"","Closed","Open"))</f>
        <v/>
      </c>
      <c r="Z485" s="15" t="n"/>
      <c r="AA485" s="15" t="n"/>
    </row>
    <row r="486">
      <c r="A486" s="14">
        <f>IF(D486="","",PROJ&amp;"-"&amp;B486&amp;"-"&amp;C486&amp;"-"&amp;TEXT(D486,"0000"))</f>
        <v/>
      </c>
      <c r="B486" s="15" t="n"/>
      <c r="C486" s="15" t="n"/>
      <c r="D486" s="15" t="n"/>
      <c r="E486" s="16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6" t="n"/>
      <c r="Q486" s="15" t="n"/>
      <c r="R486" s="16" t="n"/>
      <c r="S486" s="15" t="n"/>
      <c r="T486" s="16" t="n"/>
      <c r="U486" s="15" t="n"/>
      <c r="V486" s="17">
        <f>IF(E486="","",IF(B486="NCR",E486+TA_NCR,_xlfn.WORKDAY.INTL(E486,TA_SOR,WEEKEND,HOL)))</f>
        <v/>
      </c>
      <c r="W486" s="14">
        <f>IF(E486="","",IF(T486="",DATADATE,T486)-E486)</f>
        <v/>
      </c>
      <c r="X486" s="14">
        <f>IF(OR(V486="",T486&lt;&gt;""),"",IF(DATADATE&gt;V486,"OVERDUE",""))</f>
        <v/>
      </c>
      <c r="Y486" s="14">
        <f>IF(A486="","",IF(T486&lt;&gt;"","Closed","Open"))</f>
        <v/>
      </c>
      <c r="Z486" s="15" t="n"/>
      <c r="AA486" s="15" t="n"/>
    </row>
    <row r="487">
      <c r="A487" s="14">
        <f>IF(D487="","",PROJ&amp;"-"&amp;B487&amp;"-"&amp;C487&amp;"-"&amp;TEXT(D487,"0000"))</f>
        <v/>
      </c>
      <c r="B487" s="15" t="n"/>
      <c r="C487" s="15" t="n"/>
      <c r="D487" s="15" t="n"/>
      <c r="E487" s="16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6" t="n"/>
      <c r="Q487" s="15" t="n"/>
      <c r="R487" s="16" t="n"/>
      <c r="S487" s="15" t="n"/>
      <c r="T487" s="16" t="n"/>
      <c r="U487" s="15" t="n"/>
      <c r="V487" s="17">
        <f>IF(E487="","",IF(B487="NCR",E487+TA_NCR,_xlfn.WORKDAY.INTL(E487,TA_SOR,WEEKEND,HOL)))</f>
        <v/>
      </c>
      <c r="W487" s="14">
        <f>IF(E487="","",IF(T487="",DATADATE,T487)-E487)</f>
        <v/>
      </c>
      <c r="X487" s="14">
        <f>IF(OR(V487="",T487&lt;&gt;""),"",IF(DATADATE&gt;V487,"OVERDUE",""))</f>
        <v/>
      </c>
      <c r="Y487" s="14">
        <f>IF(A487="","",IF(T487&lt;&gt;"","Closed","Open"))</f>
        <v/>
      </c>
      <c r="Z487" s="15" t="n"/>
      <c r="AA487" s="15" t="n"/>
    </row>
    <row r="488">
      <c r="A488" s="14">
        <f>IF(D488="","",PROJ&amp;"-"&amp;B488&amp;"-"&amp;C488&amp;"-"&amp;TEXT(D488,"0000"))</f>
        <v/>
      </c>
      <c r="B488" s="15" t="n"/>
      <c r="C488" s="15" t="n"/>
      <c r="D488" s="15" t="n"/>
      <c r="E488" s="16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6" t="n"/>
      <c r="Q488" s="15" t="n"/>
      <c r="R488" s="16" t="n"/>
      <c r="S488" s="15" t="n"/>
      <c r="T488" s="16" t="n"/>
      <c r="U488" s="15" t="n"/>
      <c r="V488" s="17">
        <f>IF(E488="","",IF(B488="NCR",E488+TA_NCR,_xlfn.WORKDAY.INTL(E488,TA_SOR,WEEKEND,HOL)))</f>
        <v/>
      </c>
      <c r="W488" s="14">
        <f>IF(E488="","",IF(T488="",DATADATE,T488)-E488)</f>
        <v/>
      </c>
      <c r="X488" s="14">
        <f>IF(OR(V488="",T488&lt;&gt;""),"",IF(DATADATE&gt;V488,"OVERDUE",""))</f>
        <v/>
      </c>
      <c r="Y488" s="14">
        <f>IF(A488="","",IF(T488&lt;&gt;"","Closed","Open"))</f>
        <v/>
      </c>
      <c r="Z488" s="15" t="n"/>
      <c r="AA488" s="15" t="n"/>
    </row>
    <row r="489">
      <c r="A489" s="14">
        <f>IF(D489="","",PROJ&amp;"-"&amp;B489&amp;"-"&amp;C489&amp;"-"&amp;TEXT(D489,"0000"))</f>
        <v/>
      </c>
      <c r="B489" s="15" t="n"/>
      <c r="C489" s="15" t="n"/>
      <c r="D489" s="15" t="n"/>
      <c r="E489" s="16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6" t="n"/>
      <c r="Q489" s="15" t="n"/>
      <c r="R489" s="16" t="n"/>
      <c r="S489" s="15" t="n"/>
      <c r="T489" s="16" t="n"/>
      <c r="U489" s="15" t="n"/>
      <c r="V489" s="17">
        <f>IF(E489="","",IF(B489="NCR",E489+TA_NCR,_xlfn.WORKDAY.INTL(E489,TA_SOR,WEEKEND,HOL)))</f>
        <v/>
      </c>
      <c r="W489" s="14">
        <f>IF(E489="","",IF(T489="",DATADATE,T489)-E489)</f>
        <v/>
      </c>
      <c r="X489" s="14">
        <f>IF(OR(V489="",T489&lt;&gt;""),"",IF(DATADATE&gt;V489,"OVERDUE",""))</f>
        <v/>
      </c>
      <c r="Y489" s="14">
        <f>IF(A489="","",IF(T489&lt;&gt;"","Closed","Open"))</f>
        <v/>
      </c>
      <c r="Z489" s="15" t="n"/>
      <c r="AA489" s="15" t="n"/>
    </row>
    <row r="490">
      <c r="A490" s="14">
        <f>IF(D490="","",PROJ&amp;"-"&amp;B490&amp;"-"&amp;C490&amp;"-"&amp;TEXT(D490,"0000"))</f>
        <v/>
      </c>
      <c r="B490" s="15" t="n"/>
      <c r="C490" s="15" t="n"/>
      <c r="D490" s="15" t="n"/>
      <c r="E490" s="16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6" t="n"/>
      <c r="Q490" s="15" t="n"/>
      <c r="R490" s="16" t="n"/>
      <c r="S490" s="15" t="n"/>
      <c r="T490" s="16" t="n"/>
      <c r="U490" s="15" t="n"/>
      <c r="V490" s="17">
        <f>IF(E490="","",IF(B490="NCR",E490+TA_NCR,_xlfn.WORKDAY.INTL(E490,TA_SOR,WEEKEND,HOL)))</f>
        <v/>
      </c>
      <c r="W490" s="14">
        <f>IF(E490="","",IF(T490="",DATADATE,T490)-E490)</f>
        <v/>
      </c>
      <c r="X490" s="14">
        <f>IF(OR(V490="",T490&lt;&gt;""),"",IF(DATADATE&gt;V490,"OVERDUE",""))</f>
        <v/>
      </c>
      <c r="Y490" s="14">
        <f>IF(A490="","",IF(T490&lt;&gt;"","Closed","Open"))</f>
        <v/>
      </c>
      <c r="Z490" s="15" t="n"/>
      <c r="AA490" s="15" t="n"/>
    </row>
    <row r="491">
      <c r="A491" s="14">
        <f>IF(D491="","",PROJ&amp;"-"&amp;B491&amp;"-"&amp;C491&amp;"-"&amp;TEXT(D491,"0000"))</f>
        <v/>
      </c>
      <c r="B491" s="15" t="n"/>
      <c r="C491" s="15" t="n"/>
      <c r="D491" s="15" t="n"/>
      <c r="E491" s="16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6" t="n"/>
      <c r="Q491" s="15" t="n"/>
      <c r="R491" s="16" t="n"/>
      <c r="S491" s="15" t="n"/>
      <c r="T491" s="16" t="n"/>
      <c r="U491" s="15" t="n"/>
      <c r="V491" s="17">
        <f>IF(E491="","",IF(B491="NCR",E491+TA_NCR,_xlfn.WORKDAY.INTL(E491,TA_SOR,WEEKEND,HOL)))</f>
        <v/>
      </c>
      <c r="W491" s="14">
        <f>IF(E491="","",IF(T491="",DATADATE,T491)-E491)</f>
        <v/>
      </c>
      <c r="X491" s="14">
        <f>IF(OR(V491="",T491&lt;&gt;""),"",IF(DATADATE&gt;V491,"OVERDUE",""))</f>
        <v/>
      </c>
      <c r="Y491" s="14">
        <f>IF(A491="","",IF(T491&lt;&gt;"","Closed","Open"))</f>
        <v/>
      </c>
      <c r="Z491" s="15" t="n"/>
      <c r="AA491" s="15" t="n"/>
    </row>
    <row r="492">
      <c r="A492" s="14">
        <f>IF(D492="","",PROJ&amp;"-"&amp;B492&amp;"-"&amp;C492&amp;"-"&amp;TEXT(D492,"0000"))</f>
        <v/>
      </c>
      <c r="B492" s="15" t="n"/>
      <c r="C492" s="15" t="n"/>
      <c r="D492" s="15" t="n"/>
      <c r="E492" s="16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6" t="n"/>
      <c r="Q492" s="15" t="n"/>
      <c r="R492" s="16" t="n"/>
      <c r="S492" s="15" t="n"/>
      <c r="T492" s="16" t="n"/>
      <c r="U492" s="15" t="n"/>
      <c r="V492" s="17">
        <f>IF(E492="","",IF(B492="NCR",E492+TA_NCR,_xlfn.WORKDAY.INTL(E492,TA_SOR,WEEKEND,HOL)))</f>
        <v/>
      </c>
      <c r="W492" s="14">
        <f>IF(E492="","",IF(T492="",DATADATE,T492)-E492)</f>
        <v/>
      </c>
      <c r="X492" s="14">
        <f>IF(OR(V492="",T492&lt;&gt;""),"",IF(DATADATE&gt;V492,"OVERDUE",""))</f>
        <v/>
      </c>
      <c r="Y492" s="14">
        <f>IF(A492="","",IF(T492&lt;&gt;"","Closed","Open"))</f>
        <v/>
      </c>
      <c r="Z492" s="15" t="n"/>
      <c r="AA492" s="15" t="n"/>
    </row>
    <row r="493">
      <c r="A493" s="14">
        <f>IF(D493="","",PROJ&amp;"-"&amp;B493&amp;"-"&amp;C493&amp;"-"&amp;TEXT(D493,"0000"))</f>
        <v/>
      </c>
      <c r="B493" s="15" t="n"/>
      <c r="C493" s="15" t="n"/>
      <c r="D493" s="15" t="n"/>
      <c r="E493" s="16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6" t="n"/>
      <c r="Q493" s="15" t="n"/>
      <c r="R493" s="16" t="n"/>
      <c r="S493" s="15" t="n"/>
      <c r="T493" s="16" t="n"/>
      <c r="U493" s="15" t="n"/>
      <c r="V493" s="17">
        <f>IF(E493="","",IF(B493="NCR",E493+TA_NCR,_xlfn.WORKDAY.INTL(E493,TA_SOR,WEEKEND,HOL)))</f>
        <v/>
      </c>
      <c r="W493" s="14">
        <f>IF(E493="","",IF(T493="",DATADATE,T493)-E493)</f>
        <v/>
      </c>
      <c r="X493" s="14">
        <f>IF(OR(V493="",T493&lt;&gt;""),"",IF(DATADATE&gt;V493,"OVERDUE",""))</f>
        <v/>
      </c>
      <c r="Y493" s="14">
        <f>IF(A493="","",IF(T493&lt;&gt;"","Closed","Open"))</f>
        <v/>
      </c>
      <c r="Z493" s="15" t="n"/>
      <c r="AA493" s="15" t="n"/>
    </row>
    <row r="494">
      <c r="A494" s="14">
        <f>IF(D494="","",PROJ&amp;"-"&amp;B494&amp;"-"&amp;C494&amp;"-"&amp;TEXT(D494,"0000"))</f>
        <v/>
      </c>
      <c r="B494" s="15" t="n"/>
      <c r="C494" s="15" t="n"/>
      <c r="D494" s="15" t="n"/>
      <c r="E494" s="16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6" t="n"/>
      <c r="Q494" s="15" t="n"/>
      <c r="R494" s="16" t="n"/>
      <c r="S494" s="15" t="n"/>
      <c r="T494" s="16" t="n"/>
      <c r="U494" s="15" t="n"/>
      <c r="V494" s="17">
        <f>IF(E494="","",IF(B494="NCR",E494+TA_NCR,_xlfn.WORKDAY.INTL(E494,TA_SOR,WEEKEND,HOL)))</f>
        <v/>
      </c>
      <c r="W494" s="14">
        <f>IF(E494="","",IF(T494="",DATADATE,T494)-E494)</f>
        <v/>
      </c>
      <c r="X494" s="14">
        <f>IF(OR(V494="",T494&lt;&gt;""),"",IF(DATADATE&gt;V494,"OVERDUE",""))</f>
        <v/>
      </c>
      <c r="Y494" s="14">
        <f>IF(A494="","",IF(T494&lt;&gt;"","Closed","Open"))</f>
        <v/>
      </c>
      <c r="Z494" s="15" t="n"/>
      <c r="AA494" s="15" t="n"/>
    </row>
    <row r="495">
      <c r="A495" s="14">
        <f>IF(D495="","",PROJ&amp;"-"&amp;B495&amp;"-"&amp;C495&amp;"-"&amp;TEXT(D495,"0000"))</f>
        <v/>
      </c>
      <c r="B495" s="15" t="n"/>
      <c r="C495" s="15" t="n"/>
      <c r="D495" s="15" t="n"/>
      <c r="E495" s="16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6" t="n"/>
      <c r="Q495" s="15" t="n"/>
      <c r="R495" s="16" t="n"/>
      <c r="S495" s="15" t="n"/>
      <c r="T495" s="16" t="n"/>
      <c r="U495" s="15" t="n"/>
      <c r="V495" s="17">
        <f>IF(E495="","",IF(B495="NCR",E495+TA_NCR,_xlfn.WORKDAY.INTL(E495,TA_SOR,WEEKEND,HOL)))</f>
        <v/>
      </c>
      <c r="W495" s="14">
        <f>IF(E495="","",IF(T495="",DATADATE,T495)-E495)</f>
        <v/>
      </c>
      <c r="X495" s="14">
        <f>IF(OR(V495="",T495&lt;&gt;""),"",IF(DATADATE&gt;V495,"OVERDUE",""))</f>
        <v/>
      </c>
      <c r="Y495" s="14">
        <f>IF(A495="","",IF(T495&lt;&gt;"","Closed","Open"))</f>
        <v/>
      </c>
      <c r="Z495" s="15" t="n"/>
      <c r="AA495" s="15" t="n"/>
    </row>
    <row r="496">
      <c r="A496" s="14">
        <f>IF(D496="","",PROJ&amp;"-"&amp;B496&amp;"-"&amp;C496&amp;"-"&amp;TEXT(D496,"0000"))</f>
        <v/>
      </c>
      <c r="B496" s="15" t="n"/>
      <c r="C496" s="15" t="n"/>
      <c r="D496" s="15" t="n"/>
      <c r="E496" s="16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6" t="n"/>
      <c r="Q496" s="15" t="n"/>
      <c r="R496" s="16" t="n"/>
      <c r="S496" s="15" t="n"/>
      <c r="T496" s="16" t="n"/>
      <c r="U496" s="15" t="n"/>
      <c r="V496" s="17">
        <f>IF(E496="","",IF(B496="NCR",E496+TA_NCR,_xlfn.WORKDAY.INTL(E496,TA_SOR,WEEKEND,HOL)))</f>
        <v/>
      </c>
      <c r="W496" s="14">
        <f>IF(E496="","",IF(T496="",DATADATE,T496)-E496)</f>
        <v/>
      </c>
      <c r="X496" s="14">
        <f>IF(OR(V496="",T496&lt;&gt;""),"",IF(DATADATE&gt;V496,"OVERDUE",""))</f>
        <v/>
      </c>
      <c r="Y496" s="14">
        <f>IF(A496="","",IF(T496&lt;&gt;"","Closed","Open"))</f>
        <v/>
      </c>
      <c r="Z496" s="15" t="n"/>
      <c r="AA496" s="15" t="n"/>
    </row>
    <row r="497">
      <c r="A497" s="14">
        <f>IF(D497="","",PROJ&amp;"-"&amp;B497&amp;"-"&amp;C497&amp;"-"&amp;TEXT(D497,"0000"))</f>
        <v/>
      </c>
      <c r="B497" s="15" t="n"/>
      <c r="C497" s="15" t="n"/>
      <c r="D497" s="15" t="n"/>
      <c r="E497" s="16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6" t="n"/>
      <c r="Q497" s="15" t="n"/>
      <c r="R497" s="16" t="n"/>
      <c r="S497" s="15" t="n"/>
      <c r="T497" s="16" t="n"/>
      <c r="U497" s="15" t="n"/>
      <c r="V497" s="17">
        <f>IF(E497="","",IF(B497="NCR",E497+TA_NCR,_xlfn.WORKDAY.INTL(E497,TA_SOR,WEEKEND,HOL)))</f>
        <v/>
      </c>
      <c r="W497" s="14">
        <f>IF(E497="","",IF(T497="",DATADATE,T497)-E497)</f>
        <v/>
      </c>
      <c r="X497" s="14">
        <f>IF(OR(V497="",T497&lt;&gt;""),"",IF(DATADATE&gt;V497,"OVERDUE",""))</f>
        <v/>
      </c>
      <c r="Y497" s="14">
        <f>IF(A497="","",IF(T497&lt;&gt;"","Closed","Open"))</f>
        <v/>
      </c>
      <c r="Z497" s="15" t="n"/>
      <c r="AA497" s="15" t="n"/>
    </row>
    <row r="498">
      <c r="A498" s="14">
        <f>IF(D498="","",PROJ&amp;"-"&amp;B498&amp;"-"&amp;C498&amp;"-"&amp;TEXT(D498,"0000"))</f>
        <v/>
      </c>
      <c r="B498" s="15" t="n"/>
      <c r="C498" s="15" t="n"/>
      <c r="D498" s="15" t="n"/>
      <c r="E498" s="16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6" t="n"/>
      <c r="Q498" s="15" t="n"/>
      <c r="R498" s="16" t="n"/>
      <c r="S498" s="15" t="n"/>
      <c r="T498" s="16" t="n"/>
      <c r="U498" s="15" t="n"/>
      <c r="V498" s="17">
        <f>IF(E498="","",IF(B498="NCR",E498+TA_NCR,_xlfn.WORKDAY.INTL(E498,TA_SOR,WEEKEND,HOL)))</f>
        <v/>
      </c>
      <c r="W498" s="14">
        <f>IF(E498="","",IF(T498="",DATADATE,T498)-E498)</f>
        <v/>
      </c>
      <c r="X498" s="14">
        <f>IF(OR(V498="",T498&lt;&gt;""),"",IF(DATADATE&gt;V498,"OVERDUE",""))</f>
        <v/>
      </c>
      <c r="Y498" s="14">
        <f>IF(A498="","",IF(T498&lt;&gt;"","Closed","Open"))</f>
        <v/>
      </c>
      <c r="Z498" s="15" t="n"/>
      <c r="AA498" s="15" t="n"/>
    </row>
    <row r="499">
      <c r="A499" s="14">
        <f>IF(D499="","",PROJ&amp;"-"&amp;B499&amp;"-"&amp;C499&amp;"-"&amp;TEXT(D499,"0000"))</f>
        <v/>
      </c>
      <c r="B499" s="15" t="n"/>
      <c r="C499" s="15" t="n"/>
      <c r="D499" s="15" t="n"/>
      <c r="E499" s="16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6" t="n"/>
      <c r="Q499" s="15" t="n"/>
      <c r="R499" s="16" t="n"/>
      <c r="S499" s="15" t="n"/>
      <c r="T499" s="16" t="n"/>
      <c r="U499" s="15" t="n"/>
      <c r="V499" s="17">
        <f>IF(E499="","",IF(B499="NCR",E499+TA_NCR,_xlfn.WORKDAY.INTL(E499,TA_SOR,WEEKEND,HOL)))</f>
        <v/>
      </c>
      <c r="W499" s="14">
        <f>IF(E499="","",IF(T499="",DATADATE,T499)-E499)</f>
        <v/>
      </c>
      <c r="X499" s="14">
        <f>IF(OR(V499="",T499&lt;&gt;""),"",IF(DATADATE&gt;V499,"OVERDUE",""))</f>
        <v/>
      </c>
      <c r="Y499" s="14">
        <f>IF(A499="","",IF(T499&lt;&gt;"","Closed","Open"))</f>
        <v/>
      </c>
      <c r="Z499" s="15" t="n"/>
      <c r="AA499" s="15" t="n"/>
    </row>
    <row r="500">
      <c r="A500" s="14">
        <f>IF(D500="","",PROJ&amp;"-"&amp;B500&amp;"-"&amp;C500&amp;"-"&amp;TEXT(D500,"0000"))</f>
        <v/>
      </c>
      <c r="B500" s="15" t="n"/>
      <c r="C500" s="15" t="n"/>
      <c r="D500" s="15" t="n"/>
      <c r="E500" s="16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6" t="n"/>
      <c r="Q500" s="15" t="n"/>
      <c r="R500" s="16" t="n"/>
      <c r="S500" s="15" t="n"/>
      <c r="T500" s="16" t="n"/>
      <c r="U500" s="15" t="n"/>
      <c r="V500" s="17">
        <f>IF(E500="","",IF(B500="NCR",E500+TA_NCR,_xlfn.WORKDAY.INTL(E500,TA_SOR,WEEKEND,HOL)))</f>
        <v/>
      </c>
      <c r="W500" s="14">
        <f>IF(E500="","",IF(T500="",DATADATE,T500)-E500)</f>
        <v/>
      </c>
      <c r="X500" s="14">
        <f>IF(OR(V500="",T500&lt;&gt;""),"",IF(DATADATE&gt;V500,"OVERDUE",""))</f>
        <v/>
      </c>
      <c r="Y500" s="14">
        <f>IF(A500="","",IF(T500&lt;&gt;"","Closed","Open"))</f>
        <v/>
      </c>
      <c r="Z500" s="15" t="n"/>
      <c r="AA500" s="15" t="n"/>
    </row>
    <row r="501">
      <c r="A501" s="14">
        <f>IF(D501="","",PROJ&amp;"-"&amp;B501&amp;"-"&amp;C501&amp;"-"&amp;TEXT(D501,"0000"))</f>
        <v/>
      </c>
      <c r="B501" s="15" t="n"/>
      <c r="C501" s="15" t="n"/>
      <c r="D501" s="15" t="n"/>
      <c r="E501" s="16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6" t="n"/>
      <c r="Q501" s="15" t="n"/>
      <c r="R501" s="16" t="n"/>
      <c r="S501" s="15" t="n"/>
      <c r="T501" s="16" t="n"/>
      <c r="U501" s="15" t="n"/>
      <c r="V501" s="17">
        <f>IF(E501="","",IF(B501="NCR",E501+TA_NCR,_xlfn.WORKDAY.INTL(E501,TA_SOR,WEEKEND,HOL)))</f>
        <v/>
      </c>
      <c r="W501" s="14">
        <f>IF(E501="","",IF(T501="",DATADATE,T501)-E501)</f>
        <v/>
      </c>
      <c r="X501" s="14">
        <f>IF(OR(V501="",T501&lt;&gt;""),"",IF(DATADATE&gt;V501,"OVERDUE",""))</f>
        <v/>
      </c>
      <c r="Y501" s="14">
        <f>IF(A501="","",IF(T501&lt;&gt;"","Closed","Open"))</f>
        <v/>
      </c>
      <c r="Z501" s="15" t="n"/>
      <c r="AA501" s="15" t="n"/>
    </row>
    <row r="502">
      <c r="A502" s="14">
        <f>IF(D502="","",PROJ&amp;"-"&amp;B502&amp;"-"&amp;C502&amp;"-"&amp;TEXT(D502,"0000"))</f>
        <v/>
      </c>
      <c r="B502" s="15" t="n"/>
      <c r="C502" s="15" t="n"/>
      <c r="D502" s="15" t="n"/>
      <c r="E502" s="16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6" t="n"/>
      <c r="Q502" s="15" t="n"/>
      <c r="R502" s="16" t="n"/>
      <c r="S502" s="15" t="n"/>
      <c r="T502" s="16" t="n"/>
      <c r="U502" s="15" t="n"/>
      <c r="V502" s="17">
        <f>IF(E502="","",IF(B502="NCR",E502+TA_NCR,_xlfn.WORKDAY.INTL(E502,TA_SOR,WEEKEND,HOL)))</f>
        <v/>
      </c>
      <c r="W502" s="14">
        <f>IF(E502="","",IF(T502="",DATADATE,T502)-E502)</f>
        <v/>
      </c>
      <c r="X502" s="14">
        <f>IF(OR(V502="",T502&lt;&gt;""),"",IF(DATADATE&gt;V502,"OVERDUE",""))</f>
        <v/>
      </c>
      <c r="Y502" s="14">
        <f>IF(A502="","",IF(T502&lt;&gt;"","Closed","Open"))</f>
        <v/>
      </c>
      <c r="Z502" s="15" t="n"/>
      <c r="AA502" s="15" t="n"/>
    </row>
    <row r="503">
      <c r="A503" s="14">
        <f>IF(D503="","",PROJ&amp;"-"&amp;B503&amp;"-"&amp;C503&amp;"-"&amp;TEXT(D503,"0000"))</f>
        <v/>
      </c>
      <c r="B503" s="15" t="n"/>
      <c r="C503" s="15" t="n"/>
      <c r="D503" s="15" t="n"/>
      <c r="E503" s="16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6" t="n"/>
      <c r="Q503" s="15" t="n"/>
      <c r="R503" s="16" t="n"/>
      <c r="S503" s="15" t="n"/>
      <c r="T503" s="16" t="n"/>
      <c r="U503" s="15" t="n"/>
      <c r="V503" s="17">
        <f>IF(E503="","",IF(B503="NCR",E503+TA_NCR,_xlfn.WORKDAY.INTL(E503,TA_SOR,WEEKEND,HOL)))</f>
        <v/>
      </c>
      <c r="W503" s="14">
        <f>IF(E503="","",IF(T503="",DATADATE,T503)-E503)</f>
        <v/>
      </c>
      <c r="X503" s="14">
        <f>IF(OR(V503="",T503&lt;&gt;""),"",IF(DATADATE&gt;V503,"OVERDUE",""))</f>
        <v/>
      </c>
      <c r="Y503" s="14">
        <f>IF(A503="","",IF(T503&lt;&gt;"","Closed","Open"))</f>
        <v/>
      </c>
      <c r="Z503" s="15" t="n"/>
      <c r="AA503" s="15" t="n"/>
    </row>
    <row r="504">
      <c r="A504" s="14">
        <f>IF(D504="","",PROJ&amp;"-"&amp;B504&amp;"-"&amp;C504&amp;"-"&amp;TEXT(D504,"0000"))</f>
        <v/>
      </c>
      <c r="B504" s="15" t="n"/>
      <c r="C504" s="15" t="n"/>
      <c r="D504" s="15" t="n"/>
      <c r="E504" s="16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6" t="n"/>
      <c r="Q504" s="15" t="n"/>
      <c r="R504" s="16" t="n"/>
      <c r="S504" s="15" t="n"/>
      <c r="T504" s="16" t="n"/>
      <c r="U504" s="15" t="n"/>
      <c r="V504" s="17">
        <f>IF(E504="","",IF(B504="NCR",E504+TA_NCR,_xlfn.WORKDAY.INTL(E504,TA_SOR,WEEKEND,HOL)))</f>
        <v/>
      </c>
      <c r="W504" s="14">
        <f>IF(E504="","",IF(T504="",DATADATE,T504)-E504)</f>
        <v/>
      </c>
      <c r="X504" s="14">
        <f>IF(OR(V504="",T504&lt;&gt;""),"",IF(DATADATE&gt;V504,"OVERDUE",""))</f>
        <v/>
      </c>
      <c r="Y504" s="14">
        <f>IF(A504="","",IF(T504&lt;&gt;"","Closed","Open"))</f>
        <v/>
      </c>
      <c r="Z504" s="15" t="n"/>
      <c r="AA504" s="15" t="n"/>
    </row>
    <row r="505">
      <c r="A505" s="14">
        <f>IF(D505="","",PROJ&amp;"-"&amp;B505&amp;"-"&amp;C505&amp;"-"&amp;TEXT(D505,"0000"))</f>
        <v/>
      </c>
      <c r="B505" s="15" t="n"/>
      <c r="C505" s="15" t="n"/>
      <c r="D505" s="15" t="n"/>
      <c r="E505" s="16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6" t="n"/>
      <c r="Q505" s="15" t="n"/>
      <c r="R505" s="16" t="n"/>
      <c r="S505" s="15" t="n"/>
      <c r="T505" s="16" t="n"/>
      <c r="U505" s="15" t="n"/>
      <c r="V505" s="17">
        <f>IF(E505="","",IF(B505="NCR",E505+TA_NCR,_xlfn.WORKDAY.INTL(E505,TA_SOR,WEEKEND,HOL)))</f>
        <v/>
      </c>
      <c r="W505" s="14">
        <f>IF(E505="","",IF(T505="",DATADATE,T505)-E505)</f>
        <v/>
      </c>
      <c r="X505" s="14">
        <f>IF(OR(V505="",T505&lt;&gt;""),"",IF(DATADATE&gt;V505,"OVERDUE",""))</f>
        <v/>
      </c>
      <c r="Y505" s="14">
        <f>IF(A505="","",IF(T505&lt;&gt;"","Closed","Open"))</f>
        <v/>
      </c>
      <c r="Z505" s="15" t="n"/>
      <c r="AA505" s="15" t="n"/>
    </row>
  </sheetData>
  <autoFilter ref="A5:AA505"/>
  <conditionalFormatting sqref="A6:AA505">
    <cfRule type="expression" priority="1" dxfId="0">
      <formula>LEN($X6)&gt;0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13">
    <dataValidation sqref="B6:B505" showDropDown="0" showInputMessage="0" showErrorMessage="1" allowBlank="1" errorTitle="Kind" error="Choose a value from the list." type="list">
      <formula1>=L_NCRKIND</formula1>
    </dataValidation>
    <dataValidation sqref="C6:C505" showDropDown="0" showInputMessage="0" showErrorMessage="1" allowBlank="1" errorTitle="ROLE" error="Choose a value from the list." type="list">
      <formula1>=L_ROLE</formula1>
    </dataValidation>
    <dataValidation sqref="D6:D505" showDropDown="0" showInputMessage="0" showErrorMessage="1" allowBlank="1" errorTitle="Seq" error="Enter a number." type="decimal" operator="greaterThanOrEqual">
      <formula1>0</formula1>
    </dataValidation>
    <dataValidation sqref="E6:E505" showDropDown="0" showInputMessage="0" showErrorMessage="1" allowBlank="1" errorTitle="Issued" error="Enter a date." type="date" operator="greaterThan">
      <formula1>36526</formula1>
    </dataValidation>
    <dataValidation sqref="I6:I505" showDropDown="0" showInputMessage="0" showErrorMessage="1" allowBlank="1" errorTitle="Requirement type" error="Choose a value from the list." type="list">
      <formula1>=L_NCRREF</formula1>
    </dataValidation>
    <dataValidation sqref="L6:L505" showDropDown="0" showInputMessage="0" showErrorMessage="1" allowBlank="1" errorTitle="Severity" error="Choose a value from the list." type="list">
      <formula1>=L_SEV</formula1>
    </dataValidation>
    <dataValidation sqref="M6:M505" showDropDown="0" showInputMessage="0" showErrorMessage="1" allowBlank="1" errorTitle="Root cause" error="Choose a value from the list." type="list">
      <formula1>=L_ROOT</formula1>
    </dataValidation>
    <dataValidation sqref="N6:N505" showDropDown="0" showInputMessage="0" showErrorMessage="1" allowBlank="1" errorTitle="Design origin" error="Choose a value from the list." type="list">
      <formula1>=L_YN</formula1>
    </dataValidation>
    <dataValidation sqref="O6:O505" showDropDown="0" showInputMessage="0" showErrorMessage="1" allowBlank="1" errorTitle="Contractor reply" error="Choose a value from the list." type="list">
      <formula1>=L_AGREE</formula1>
    </dataValidation>
    <dataValidation sqref="P6:P505" showDropDown="0" showInputMessage="0" showErrorMessage="1" allowBlank="1" errorTitle="Corrective action proposed" error="Enter a date." type="date" operator="greaterThan">
      <formula1>36526</formula1>
    </dataValidation>
    <dataValidation sqref="Q6:Q505" showDropDown="0" showInputMessage="0" showErrorMessage="1" allowBlank="1" errorTitle="Consultant decision" error="Choose a value from the list." type="list">
      <formula1>=L_DECISION3</formula1>
    </dataValidation>
    <dataValidation sqref="R6:R505" showDropDown="0" showInputMessage="0" showErrorMessage="1" allowBlank="1" errorTitle="Implemented" error="Enter a date." type="date" operator="greaterThan">
      <formula1>36526</formula1>
    </dataValidation>
    <dataValidation sqref="T6:T505" showDropDown="0" showInputMessage="0" showErrorMessage="1" allowBlank="1" errorTitle="Closed" error="Enter a dat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8" t="inlineStr">
        <is>
          <t>ROLE</t>
        </is>
      </c>
      <c r="B4" s="18" t="inlineStr">
        <is>
          <t>REVIEW</t>
        </is>
      </c>
      <c r="C4" s="18" t="inlineStr">
        <is>
          <t>CLIENTDEC</t>
        </is>
      </c>
      <c r="D4" s="18" t="inlineStr">
        <is>
          <t>SUBKIND</t>
        </is>
      </c>
      <c r="E4" s="18" t="inlineStr">
        <is>
          <t>YN</t>
        </is>
      </c>
      <c r="F4" s="18" t="inlineStr">
        <is>
          <t>YNT</t>
        </is>
      </c>
      <c r="G4" s="18" t="inlineStr">
        <is>
          <t>PRIORITY</t>
        </is>
      </c>
      <c r="H4" s="18" t="inlineStr">
        <is>
          <t>RFISTATUS</t>
        </is>
      </c>
      <c r="I4" s="18" t="inlineStr">
        <is>
          <t>PARTY</t>
        </is>
      </c>
      <c r="J4" s="18" t="inlineStr">
        <is>
          <t>NOCGROUP</t>
        </is>
      </c>
      <c r="K4" s="18" t="inlineStr">
        <is>
          <t>GATE</t>
        </is>
      </c>
      <c r="L4" s="18" t="inlineStr">
        <is>
          <t>JURIS</t>
        </is>
      </c>
      <c r="M4" s="18" t="inlineStr">
        <is>
          <t>AUTHORITY</t>
        </is>
      </c>
      <c r="N4" s="18" t="inlineStr">
        <is>
          <t>NOCSTATUS</t>
        </is>
      </c>
      <c r="O4" s="18" t="inlineStr">
        <is>
          <t>RECSTATE</t>
        </is>
      </c>
      <c r="P4" s="18" t="inlineStr">
        <is>
          <t>SUIT</t>
        </is>
      </c>
      <c r="Q4" s="18" t="inlineStr">
        <is>
          <t>CDE</t>
        </is>
      </c>
      <c r="R4" s="18" t="inlineStr">
        <is>
          <t>STAGE</t>
        </is>
      </c>
      <c r="S4" s="18" t="inlineStr">
        <is>
          <t>SISTATUS</t>
        </is>
      </c>
      <c r="T4" s="18" t="inlineStr">
        <is>
          <t>IMPACT</t>
        </is>
      </c>
      <c r="U4" s="18" t="inlineStr">
        <is>
          <t>NCRKIND</t>
        </is>
      </c>
      <c r="V4" s="18" t="inlineStr">
        <is>
          <t>NCRREF</t>
        </is>
      </c>
      <c r="W4" s="18" t="inlineStr">
        <is>
          <t>ROOT</t>
        </is>
      </c>
      <c r="X4" s="18" t="inlineStr">
        <is>
          <t>SEV</t>
        </is>
      </c>
      <c r="Y4" s="18" t="inlineStr">
        <is>
          <t>AGREE</t>
        </is>
      </c>
      <c r="Z4" s="18" t="inlineStr">
        <is>
          <t>DECISION3</t>
        </is>
      </c>
      <c r="AA4" s="18" t="inlineStr">
        <is>
          <t>VOKIND</t>
        </is>
      </c>
      <c r="AB4" s="18" t="inlineStr">
        <is>
          <t>VOSTATUS</t>
        </is>
      </c>
      <c r="AC4" s="18" t="inlineStr">
        <is>
          <t>MTYPE</t>
        </is>
      </c>
      <c r="AD4" s="18" t="inlineStr">
        <is>
          <t>ACTSTATUS</t>
        </is>
      </c>
      <c r="AE4" s="18" t="inlineStr">
        <is>
          <t>DCNORIGIN</t>
        </is>
      </c>
      <c r="AF4" s="18" t="inlineStr">
        <is>
          <t>DCNDEC</t>
        </is>
      </c>
      <c r="AG4" s="18" t="inlineStr">
        <is>
          <t>DELSTATUS</t>
        </is>
      </c>
      <c r="AH4" s="18" t="inlineStr">
        <is>
          <t>IRKIND</t>
        </is>
      </c>
      <c r="AI4" s="18" t="inlineStr">
        <is>
          <t>HOLDPT</t>
        </is>
      </c>
      <c r="AJ4" s="18" t="inlineStr">
        <is>
          <t>HOCAT</t>
        </is>
      </c>
      <c r="AK4" s="18" t="inlineStr">
        <is>
          <t>FORMAT</t>
        </is>
      </c>
      <c r="AL4" s="18" t="inlineStr">
        <is>
          <t>HOSTATUS</t>
        </is>
      </c>
      <c r="AM4" s="18" t="inlineStr">
        <is>
          <t>CMTLEVEL</t>
        </is>
      </c>
      <c r="AN4" s="18" t="inlineStr">
        <is>
          <t>REVIEWER</t>
        </is>
      </c>
      <c r="AO4" s="18" t="inlineStr">
        <is>
          <t>DISPO</t>
        </is>
      </c>
      <c r="AP4" s="18" t="inlineStr">
        <is>
          <t>OPENCLOSED</t>
        </is>
      </c>
    </row>
    <row r="5">
      <c r="A5" s="19" t="inlineStr">
        <is>
          <t>A</t>
        </is>
      </c>
      <c r="B5" s="19" t="inlineStr">
        <is>
          <t>A</t>
        </is>
      </c>
      <c r="C5" s="19" t="inlineStr">
        <is>
          <t>No objection - proceed</t>
        </is>
      </c>
      <c r="D5" s="19" t="inlineStr">
        <is>
          <t>MS</t>
        </is>
      </c>
      <c r="E5" s="19" t="inlineStr">
        <is>
          <t>Y</t>
        </is>
      </c>
      <c r="F5" s="19" t="inlineStr">
        <is>
          <t>Yes</t>
        </is>
      </c>
      <c r="G5" s="19" t="inlineStr">
        <is>
          <t>High</t>
        </is>
      </c>
      <c r="H5" s="19" t="inlineStr">
        <is>
          <t>Open</t>
        </is>
      </c>
      <c r="I5" s="19" t="inlineStr">
        <is>
          <t>Client</t>
        </is>
      </c>
      <c r="J5" s="19" t="inlineStr">
        <is>
          <t>1 Project registration</t>
        </is>
      </c>
      <c r="K5" s="19" t="inlineStr">
        <is>
          <t>Concept/planning</t>
        </is>
      </c>
      <c r="L5" s="19" t="inlineStr">
        <is>
          <t>Dubai</t>
        </is>
      </c>
      <c r="M5" s="19" t="inlineStr">
        <is>
          <t>DM Dubai Municipality</t>
        </is>
      </c>
      <c r="N5" s="19" t="inlineStr">
        <is>
          <t>Unverified</t>
        </is>
      </c>
      <c r="O5" s="19" t="inlineStr">
        <is>
          <t>Draft</t>
        </is>
      </c>
      <c r="P5" s="19" t="inlineStr">
        <is>
          <t>SU-WIP</t>
        </is>
      </c>
      <c r="Q5" s="19" t="inlineStr">
        <is>
          <t>WIP</t>
        </is>
      </c>
      <c r="R5" s="19" t="inlineStr">
        <is>
          <t>0</t>
        </is>
      </c>
      <c r="S5" s="19" t="inlineStr">
        <is>
          <t>Issued</t>
        </is>
      </c>
      <c r="T5" s="19" t="inlineStr">
        <is>
          <t>None</t>
        </is>
      </c>
      <c r="U5" s="19" t="inlineStr">
        <is>
          <t>SOR</t>
        </is>
      </c>
      <c r="V5" s="19" t="inlineStr">
        <is>
          <t>Specification</t>
        </is>
      </c>
      <c r="W5" s="19" t="inlineStr">
        <is>
          <t>Workmanship</t>
        </is>
      </c>
      <c r="X5" s="19" t="inlineStr">
        <is>
          <t>Major</t>
        </is>
      </c>
      <c r="Y5" s="19" t="inlineStr">
        <is>
          <t>Agree</t>
        </is>
      </c>
      <c r="Z5" s="19" t="inlineStr">
        <is>
          <t>Approved</t>
        </is>
      </c>
      <c r="AA5" s="19" t="inlineStr">
        <is>
          <t>VI</t>
        </is>
      </c>
      <c r="AB5" s="19" t="inlineStr">
        <is>
          <t>Draft</t>
        </is>
      </c>
      <c r="AC5" s="19" t="inlineStr">
        <is>
          <t>Progress</t>
        </is>
      </c>
      <c r="AD5" s="19" t="inlineStr">
        <is>
          <t>Open</t>
        </is>
      </c>
      <c r="AE5" s="19" t="inlineStr">
        <is>
          <t>Client</t>
        </is>
      </c>
      <c r="AF5" s="19" t="inlineStr">
        <is>
          <t>Pending</t>
        </is>
      </c>
      <c r="AG5" s="19" t="inlineStr">
        <is>
          <t>Not started</t>
        </is>
      </c>
      <c r="AH5" s="19" t="inlineStr">
        <is>
          <t>WIR</t>
        </is>
      </c>
      <c r="AI5" s="19" t="inlineStr">
        <is>
          <t>Hold</t>
        </is>
      </c>
      <c r="AJ5" s="19" t="inlineStr">
        <is>
          <t>O&amp;M manual</t>
        </is>
      </c>
      <c r="AK5" s="19" t="inlineStr">
        <is>
          <t>Hard copy</t>
        </is>
      </c>
      <c r="AL5" s="19" t="inlineStr">
        <is>
          <t>Not submitted</t>
        </is>
      </c>
      <c r="AM5" s="19" t="inlineStr">
        <is>
          <t>0</t>
        </is>
      </c>
      <c r="AN5" s="19" t="inlineStr">
        <is>
          <t>Client</t>
        </is>
      </c>
      <c r="AO5" s="19" t="inlineStr">
        <is>
          <t>Accepted</t>
        </is>
      </c>
      <c r="AP5" s="19" t="inlineStr">
        <is>
          <t>Open</t>
        </is>
      </c>
    </row>
    <row r="6">
      <c r="A6" s="19" t="inlineStr">
        <is>
          <t>S</t>
        </is>
      </c>
      <c r="B6" s="19" t="inlineStr">
        <is>
          <t>B</t>
        </is>
      </c>
      <c r="C6" s="19" t="inlineStr">
        <is>
          <t>Objection - resubmit</t>
        </is>
      </c>
      <c r="D6" s="19" t="inlineStr">
        <is>
          <t>SD</t>
        </is>
      </c>
      <c r="E6" s="19" t="inlineStr">
        <is>
          <t>N</t>
        </is>
      </c>
      <c r="F6" s="19" t="inlineStr">
        <is>
          <t>No</t>
        </is>
      </c>
      <c r="G6" s="19" t="inlineStr">
        <is>
          <t>Normal</t>
        </is>
      </c>
      <c r="H6" s="19" t="inlineStr">
        <is>
          <t>Answered</t>
        </is>
      </c>
      <c r="I6" s="19" t="inlineStr">
        <is>
          <t>PMC</t>
        </is>
      </c>
      <c r="J6" s="19" t="inlineStr">
        <is>
          <t>2 Studies</t>
        </is>
      </c>
      <c r="K6" s="19" t="inlineStr">
        <is>
          <t>Permit/final design</t>
        </is>
      </c>
      <c r="L6" s="19" t="inlineStr">
        <is>
          <t>Abu Dhabi</t>
        </is>
      </c>
      <c r="M6" s="19" t="inlineStr">
        <is>
          <t>DDA</t>
        </is>
      </c>
      <c r="N6" s="19" t="inlineStr">
        <is>
          <t>Planned</t>
        </is>
      </c>
      <c r="O6" s="19" t="inlineStr">
        <is>
          <t>Active</t>
        </is>
      </c>
      <c r="P6" s="19" t="inlineStr">
        <is>
          <t>SU-COORD</t>
        </is>
      </c>
      <c r="Q6" s="19" t="inlineStr">
        <is>
          <t>Shared</t>
        </is>
      </c>
      <c r="R6" s="19" t="inlineStr">
        <is>
          <t>1</t>
        </is>
      </c>
      <c r="S6" s="19" t="inlineStr">
        <is>
          <t>Acknowledged</t>
        </is>
      </c>
      <c r="T6" s="19" t="inlineStr">
        <is>
          <t>Possible</t>
        </is>
      </c>
      <c r="U6" s="19" t="inlineStr">
        <is>
          <t>FO</t>
        </is>
      </c>
      <c r="V6" s="19" t="inlineStr">
        <is>
          <t>Design drawing</t>
        </is>
      </c>
      <c r="W6" s="19" t="inlineStr">
        <is>
          <t>Material</t>
        </is>
      </c>
      <c r="X6" s="19" t="inlineStr">
        <is>
          <t>Minor</t>
        </is>
      </c>
      <c r="Y6" s="19" t="inlineStr">
        <is>
          <t>Disagree</t>
        </is>
      </c>
      <c r="Z6" s="19" t="inlineStr">
        <is>
          <t>Approved as noted</t>
        </is>
      </c>
      <c r="AA6" s="19" t="inlineStr">
        <is>
          <t>VP</t>
        </is>
      </c>
      <c r="AB6" s="19" t="inlineStr">
        <is>
          <t>Under evaluation</t>
        </is>
      </c>
      <c r="AC6" s="19" t="inlineStr">
        <is>
          <t>Design</t>
        </is>
      </c>
      <c r="AD6" s="19" t="inlineStr">
        <is>
          <t>In progress</t>
        </is>
      </c>
      <c r="AE6" s="19" t="inlineStr">
        <is>
          <t>Authority</t>
        </is>
      </c>
      <c r="AF6" s="19" t="inlineStr">
        <is>
          <t>Approved</t>
        </is>
      </c>
      <c r="AG6" s="19" t="inlineStr">
        <is>
          <t>In progress</t>
        </is>
      </c>
      <c r="AH6" s="19" t="inlineStr">
        <is>
          <t>MIR</t>
        </is>
      </c>
      <c r="AI6" s="19" t="inlineStr">
        <is>
          <t>Witness</t>
        </is>
      </c>
      <c r="AJ6" s="19" t="inlineStr">
        <is>
          <t>As-built drawings</t>
        </is>
      </c>
      <c r="AK6" s="19" t="inlineStr">
        <is>
          <t>Soft copy</t>
        </is>
      </c>
      <c r="AL6" s="19" t="inlineStr">
        <is>
          <t>Submitted</t>
        </is>
      </c>
      <c r="AM6" s="19" t="inlineStr">
        <is>
          <t>1</t>
        </is>
      </c>
      <c r="AN6" s="19" t="inlineStr">
        <is>
          <t>PMC</t>
        </is>
      </c>
      <c r="AO6" s="19" t="inlineStr">
        <is>
          <t>Not accepted</t>
        </is>
      </c>
      <c r="AP6" s="19" t="inlineStr">
        <is>
          <t>Closed</t>
        </is>
      </c>
    </row>
    <row r="7">
      <c r="A7" s="19" t="inlineStr">
        <is>
          <t>M</t>
        </is>
      </c>
      <c r="B7" s="19" t="inlineStr">
        <is>
          <t>C</t>
        </is>
      </c>
      <c r="C7" s="19" t="inlineStr">
        <is>
          <t>Not required</t>
        </is>
      </c>
      <c r="D7" s="19" t="inlineStr">
        <is>
          <t>MT</t>
        </is>
      </c>
      <c r="F7" s="19" t="inlineStr">
        <is>
          <t>TBC</t>
        </is>
      </c>
      <c r="G7" s="19" t="inlineStr">
        <is>
          <t>Low</t>
        </is>
      </c>
      <c r="H7" s="19" t="inlineStr">
        <is>
          <t>Closed</t>
        </is>
      </c>
      <c r="I7" s="19" t="inlineStr">
        <is>
          <t>Design architect</t>
        </is>
      </c>
      <c r="J7" s="19" t="inlineStr">
        <is>
          <t>3 NOCs and affection plan</t>
        </is>
      </c>
      <c r="K7" s="19" t="inlineStr">
        <is>
          <t>Construction activity</t>
        </is>
      </c>
      <c r="L7" s="19" t="inlineStr">
        <is>
          <t>Sharjah</t>
        </is>
      </c>
      <c r="M7" s="19" t="inlineStr">
        <is>
          <t>Trakhees</t>
        </is>
      </c>
      <c r="N7" s="19" t="inlineStr">
        <is>
          <t>Submitted</t>
        </is>
      </c>
      <c r="O7" s="19" t="inlineStr">
        <is>
          <t>Superseded</t>
        </is>
      </c>
      <c r="P7" s="19" t="inlineStr">
        <is>
          <t>SU-INFO</t>
        </is>
      </c>
      <c r="Q7" s="19" t="inlineStr">
        <is>
          <t>Published</t>
        </is>
      </c>
      <c r="R7" s="19" t="inlineStr">
        <is>
          <t>2</t>
        </is>
      </c>
      <c r="S7" s="19" t="inlineStr">
        <is>
          <t>Executed</t>
        </is>
      </c>
      <c r="T7" s="19" t="inlineStr">
        <is>
          <t>Yes</t>
        </is>
      </c>
      <c r="U7" s="19" t="inlineStr">
        <is>
          <t>NCR</t>
        </is>
      </c>
      <c r="V7" s="19" t="inlineStr">
        <is>
          <t>Shop drawing</t>
        </is>
      </c>
      <c r="W7" s="19" t="inlineStr">
        <is>
          <t>Method</t>
        </is>
      </c>
      <c r="Z7" s="19" t="inlineStr">
        <is>
          <t>Not approved</t>
        </is>
      </c>
      <c r="AA7" s="19" t="inlineStr">
        <is>
          <t>VC</t>
        </is>
      </c>
      <c r="AB7" s="19" t="inlineStr">
        <is>
          <t>Recommended</t>
        </is>
      </c>
      <c r="AC7" s="19" t="inlineStr">
        <is>
          <t>Coordination</t>
        </is>
      </c>
      <c r="AD7" s="19" t="inlineStr">
        <is>
          <t>Closed</t>
        </is>
      </c>
      <c r="AE7" s="19" t="inlineStr">
        <is>
          <t>Consultant</t>
        </is>
      </c>
      <c r="AF7" s="19" t="inlineStr">
        <is>
          <t>Rejected</t>
        </is>
      </c>
      <c r="AG7" s="19" t="inlineStr">
        <is>
          <t>Shared</t>
        </is>
      </c>
      <c r="AI7" s="19" t="inlineStr">
        <is>
          <t>Surveillance</t>
        </is>
      </c>
      <c r="AJ7" s="19" t="inlineStr">
        <is>
          <t>Warranty / guarantee</t>
        </is>
      </c>
      <c r="AK7" s="19" t="inlineStr">
        <is>
          <t>Both</t>
        </is>
      </c>
      <c r="AL7" s="19" t="inlineStr">
        <is>
          <t>Under review</t>
        </is>
      </c>
      <c r="AM7" s="19" t="inlineStr">
        <is>
          <t>2</t>
        </is>
      </c>
      <c r="AN7" s="19" t="inlineStr">
        <is>
          <t>Authority</t>
        </is>
      </c>
      <c r="AO7" s="19" t="inlineStr">
        <is>
          <t>Carried to next stage</t>
        </is>
      </c>
    </row>
    <row r="8">
      <c r="A8" s="19" t="inlineStr">
        <is>
          <t>E</t>
        </is>
      </c>
      <c r="B8" s="19" t="inlineStr">
        <is>
          <t>D</t>
        </is>
      </c>
      <c r="D8" s="19" t="inlineStr">
        <is>
          <t>SC</t>
        </is>
      </c>
      <c r="H8" s="19" t="inlineStr">
        <is>
          <t>Void</t>
        </is>
      </c>
      <c r="I8" s="19" t="inlineStr">
        <is>
          <t>Consultant</t>
        </is>
      </c>
      <c r="J8" s="19" t="inlineStr">
        <is>
          <t>4 Preparatory approvals</t>
        </is>
      </c>
      <c r="K8" s="19" t="inlineStr">
        <is>
          <t>Completion/operation</t>
        </is>
      </c>
      <c r="L8" s="19" t="inlineStr">
        <is>
          <t>Other emirate</t>
        </is>
      </c>
      <c r="M8" s="19" t="inlineStr">
        <is>
          <t>Dubai Civil Defence</t>
        </is>
      </c>
      <c r="N8" s="19" t="inlineStr">
        <is>
          <t>Conditionally approved</t>
        </is>
      </c>
      <c r="O8" s="19" t="inlineStr">
        <is>
          <t>Closed</t>
        </is>
      </c>
      <c r="P8" s="19" t="inlineStr">
        <is>
          <t>SU-REVIEW</t>
        </is>
      </c>
      <c r="Q8" s="19" t="inlineStr">
        <is>
          <t>Archive</t>
        </is>
      </c>
      <c r="R8" s="19" t="inlineStr">
        <is>
          <t>3</t>
        </is>
      </c>
      <c r="S8" s="19" t="inlineStr">
        <is>
          <t>Closed</t>
        </is>
      </c>
      <c r="V8" s="19" t="inlineStr">
        <is>
          <t>Technical submittal</t>
        </is>
      </c>
      <c r="W8" s="19" t="inlineStr">
        <is>
          <t>Design</t>
        </is>
      </c>
      <c r="AA8" s="19" t="inlineStr">
        <is>
          <t>VS</t>
        </is>
      </c>
      <c r="AB8" s="19" t="inlineStr">
        <is>
          <t>Approved</t>
        </is>
      </c>
      <c r="AC8" s="19" t="inlineStr">
        <is>
          <t>Authority</t>
        </is>
      </c>
      <c r="AD8" s="19" t="inlineStr">
        <is>
          <t>Carried</t>
        </is>
      </c>
      <c r="AE8" s="19" t="inlineStr">
        <is>
          <t>Contractor</t>
        </is>
      </c>
      <c r="AF8" s="19" t="inlineStr">
        <is>
          <t>Deferred</t>
        </is>
      </c>
      <c r="AG8" s="19" t="inlineStr">
        <is>
          <t>Submitted</t>
        </is>
      </c>
      <c r="AJ8" s="19" t="inlineStr">
        <is>
          <t>Spare parts</t>
        </is>
      </c>
      <c r="AL8" s="19" t="inlineStr">
        <is>
          <t>Approved</t>
        </is>
      </c>
      <c r="AM8" s="19" t="inlineStr">
        <is>
          <t>3</t>
        </is>
      </c>
      <c r="AN8" s="19" t="inlineStr">
        <is>
          <t>Design architect</t>
        </is>
      </c>
    </row>
    <row r="9">
      <c r="A9" s="19" t="inlineStr">
        <is>
          <t>L</t>
        </is>
      </c>
      <c r="B9" s="19" t="inlineStr">
        <is>
          <t>E</t>
        </is>
      </c>
      <c r="D9" s="19" t="inlineStr">
        <is>
          <t>SP</t>
        </is>
      </c>
      <c r="I9" s="19" t="inlineStr">
        <is>
          <t>Contractor</t>
        </is>
      </c>
      <c r="J9" s="19" t="inlineStr">
        <is>
          <t>5 Access approvals</t>
        </is>
      </c>
      <c r="K9" s="19" t="inlineStr">
        <is>
          <t>None</t>
        </is>
      </c>
      <c r="L9" s="19" t="inlineStr">
        <is>
          <t>Free zone</t>
        </is>
      </c>
      <c r="M9" s="19" t="inlineStr">
        <is>
          <t>DEWA</t>
        </is>
      </c>
      <c r="N9" s="19" t="inlineStr">
        <is>
          <t>Approved</t>
        </is>
      </c>
      <c r="O9" s="19" t="inlineStr">
        <is>
          <t>Void</t>
        </is>
      </c>
      <c r="P9" s="19" t="inlineStr">
        <is>
          <t>SU-ISSUE</t>
        </is>
      </c>
      <c r="R9" s="19" t="inlineStr">
        <is>
          <t>4</t>
        </is>
      </c>
      <c r="S9" s="19" t="inlineStr">
        <is>
          <t>Cancelled</t>
        </is>
      </c>
      <c r="V9" s="19" t="inlineStr">
        <is>
          <t>Method statement</t>
        </is>
      </c>
      <c r="W9" s="19" t="inlineStr">
        <is>
          <t>Supervision</t>
        </is>
      </c>
      <c r="AB9" s="19" t="inlineStr">
        <is>
          <t>Rejected</t>
        </is>
      </c>
      <c r="AC9" s="19" t="inlineStr">
        <is>
          <t>Client</t>
        </is>
      </c>
      <c r="AD9" s="19" t="inlineStr">
        <is>
          <t>Dropped</t>
        </is>
      </c>
      <c r="AE9" s="19" t="inlineStr">
        <is>
          <t>Value engineering</t>
        </is>
      </c>
      <c r="AG9" s="19" t="inlineStr">
        <is>
          <t>Accepted</t>
        </is>
      </c>
      <c r="AJ9" s="19" t="inlineStr">
        <is>
          <t>Extra material</t>
        </is>
      </c>
      <c r="AL9" s="19" t="inlineStr">
        <is>
          <t>Rejected</t>
        </is>
      </c>
      <c r="AM9" s="19" t="inlineStr">
        <is>
          <t>4</t>
        </is>
      </c>
      <c r="AN9" s="19" t="inlineStr">
        <is>
          <t>Peer</t>
        </is>
      </c>
    </row>
    <row r="10">
      <c r="A10" s="19" t="inlineStr">
        <is>
          <t>P</t>
        </is>
      </c>
      <c r="B10" s="19" t="inlineStr">
        <is>
          <t>UR</t>
        </is>
      </c>
      <c r="D10" s="19" t="inlineStr">
        <is>
          <t>AB</t>
        </is>
      </c>
      <c r="I10" s="19" t="inlineStr">
        <is>
          <t>Subcontractor</t>
        </is>
      </c>
      <c r="J10" s="19" t="inlineStr">
        <is>
          <t>6 Municipality submissions</t>
        </is>
      </c>
      <c r="M10" s="19" t="inlineStr">
        <is>
          <t>RTA</t>
        </is>
      </c>
      <c r="N10" s="19" t="inlineStr">
        <is>
          <t>Rejected</t>
        </is>
      </c>
      <c r="R10" s="19" t="inlineStr">
        <is>
          <t>5</t>
        </is>
      </c>
      <c r="V10" s="19" t="inlineStr">
        <is>
          <t>Other</t>
        </is>
      </c>
      <c r="W10" s="19" t="inlineStr">
        <is>
          <t>Subcontractor</t>
        </is>
      </c>
      <c r="AB10" s="19" t="inlineStr">
        <is>
          <t>Withdrawn</t>
        </is>
      </c>
      <c r="AC10" s="19" t="inlineStr">
        <is>
          <t>Site</t>
        </is>
      </c>
      <c r="AE10" s="19" t="inlineStr">
        <is>
          <t>Coordination</t>
        </is>
      </c>
      <c r="AG10" s="19" t="inlineStr">
        <is>
          <t>Rejected</t>
        </is>
      </c>
      <c r="AJ10" s="19" t="inlineStr">
        <is>
          <t>Keys and access cards</t>
        </is>
      </c>
      <c r="AN10" s="19" t="inlineStr">
        <is>
          <t>Internal L1</t>
        </is>
      </c>
    </row>
    <row r="11">
      <c r="A11" s="19" t="inlineStr">
        <is>
          <t>F</t>
        </is>
      </c>
      <c r="D11" s="19" t="inlineStr">
        <is>
          <t>TS</t>
        </is>
      </c>
      <c r="I11" s="19" t="inlineStr">
        <is>
          <t>Supplier</t>
        </is>
      </c>
      <c r="J11" s="19" t="inlineStr">
        <is>
          <t>7 Design approvals</t>
        </is>
      </c>
      <c r="M11" s="19" t="inlineStr">
        <is>
          <t>DMT municipality (ADM/AAM/DRM)</t>
        </is>
      </c>
      <c r="N11" s="19" t="inlineStr">
        <is>
          <t>Expired</t>
        </is>
      </c>
      <c r="R11" s="19" t="inlineStr">
        <is>
          <t>6</t>
        </is>
      </c>
      <c r="W11" s="19" t="inlineStr">
        <is>
          <t>Equipment</t>
        </is>
      </c>
      <c r="AC11" s="19" t="inlineStr">
        <is>
          <t>Internal</t>
        </is>
      </c>
      <c r="AG11" s="19" t="inlineStr">
        <is>
          <t>On hold</t>
        </is>
      </c>
      <c r="AJ11" s="19" t="inlineStr">
        <is>
          <t>Testing and commissioning</t>
        </is>
      </c>
      <c r="AN11" s="19" t="inlineStr">
        <is>
          <t>Internal L2</t>
        </is>
      </c>
    </row>
    <row r="12">
      <c r="A12" s="19" t="inlineStr">
        <is>
          <t>I</t>
        </is>
      </c>
      <c r="D12" s="19" t="inlineStr">
        <is>
          <t>DS</t>
        </is>
      </c>
      <c r="I12" s="19" t="inlineStr">
        <is>
          <t>Authority</t>
        </is>
      </c>
      <c r="J12" s="19" t="inlineStr">
        <is>
          <t>8 Construction</t>
        </is>
      </c>
      <c r="M12" s="19" t="inlineStr">
        <is>
          <t>DMT planning (UPC)</t>
        </is>
      </c>
      <c r="N12" s="19" t="inlineStr">
        <is>
          <t>Not applicable</t>
        </is>
      </c>
      <c r="R12" s="19" t="inlineStr">
        <is>
          <t>7</t>
        </is>
      </c>
      <c r="W12" s="19" t="inlineStr">
        <is>
          <t>Documentation</t>
        </is>
      </c>
      <c r="AJ12" s="19" t="inlineStr">
        <is>
          <t>Training record</t>
        </is>
      </c>
      <c r="AN12" s="19" t="inlineStr">
        <is>
          <t>Internal L3</t>
        </is>
      </c>
    </row>
    <row r="13">
      <c r="A13" s="19" t="inlineStr">
        <is>
          <t>C</t>
        </is>
      </c>
      <c r="J13" s="19" t="inlineStr">
        <is>
          <t>9 Completion</t>
        </is>
      </c>
      <c r="M13" s="19" t="inlineStr">
        <is>
          <t>DMT Estidama</t>
        </is>
      </c>
      <c r="W13" s="19" t="inlineStr">
        <is>
          <t>Other</t>
        </is>
      </c>
      <c r="AJ13" s="19" t="inlineStr">
        <is>
          <t>Authority completion certificate</t>
        </is>
      </c>
    </row>
    <row r="14">
      <c r="A14" s="19" t="inlineStr">
        <is>
          <t>G</t>
        </is>
      </c>
      <c r="M14" s="19" t="inlineStr">
        <is>
          <t>ITC Abu Dhabi</t>
        </is>
      </c>
      <c r="AJ14" s="19" t="inlineStr">
        <is>
          <t>Asset register / COBie</t>
        </is>
      </c>
    </row>
    <row r="15">
      <c r="A15" s="19" t="inlineStr">
        <is>
          <t>Q</t>
        </is>
      </c>
      <c r="M15" s="19" t="inlineStr">
        <is>
          <t>Abu Dhabi Civil Defence</t>
        </is>
      </c>
      <c r="AJ15" s="19" t="inlineStr">
        <is>
          <t>Decennial liability documents</t>
        </is>
      </c>
    </row>
    <row r="16">
      <c r="A16" s="19" t="inlineStr">
        <is>
          <t>W</t>
        </is>
      </c>
      <c r="M16" s="19" t="inlineStr">
        <is>
          <t>TAQA Distribution</t>
        </is>
      </c>
      <c r="AJ16" s="19" t="inlineStr">
        <is>
          <t>Snag list close-out</t>
        </is>
      </c>
    </row>
    <row r="17">
      <c r="A17" s="19" t="inlineStr">
        <is>
          <t>Z</t>
        </is>
      </c>
      <c r="M17" s="19" t="inlineStr">
        <is>
          <t>TAQA Water Solutions</t>
        </is>
      </c>
    </row>
    <row r="18">
      <c r="M18" s="19" t="inlineStr">
        <is>
          <t>Transco</t>
        </is>
      </c>
    </row>
    <row r="19">
      <c r="M19" s="19" t="inlineStr">
        <is>
          <t>EAD</t>
        </is>
      </c>
    </row>
    <row r="20">
      <c r="M20" s="19" t="inlineStr">
        <is>
          <t>AD Police</t>
        </is>
      </c>
    </row>
    <row r="21">
      <c r="M21" s="19" t="inlineStr">
        <is>
          <t>Etisalat (e&amp;)</t>
        </is>
      </c>
    </row>
    <row r="22">
      <c r="M22" s="19" t="inlineStr">
        <is>
          <t>du</t>
        </is>
      </c>
    </row>
    <row r="23">
      <c r="M23" s="19" t="inlineStr">
        <is>
          <t>Awqaf</t>
        </is>
      </c>
    </row>
    <row r="24">
      <c r="M24" s="19" t="inlineStr">
        <is>
          <t>Gas network operator</t>
        </is>
      </c>
    </row>
    <row r="25">
      <c r="M25" s="19" t="inlineStr">
        <is>
          <t>Master developer / landlord</t>
        </is>
      </c>
    </row>
    <row r="26">
      <c r="M26" s="19" t="inlineStr">
        <is>
          <t>Free zone authority</t>
        </is>
      </c>
    </row>
    <row r="27">
      <c r="M27" s="1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TRK-NCR Non-conformance, site observation and field observation register</dc:title>
  <dcterms:created xmlns:dcterms="http://purl.org/dc/terms/" xmlns:xsi="http://www.w3.org/2001/XMLSchema-instance" xsi:type="dcterms:W3CDTF">2026-11-05T13:56:43Z</dcterms:created>
  <dcterms:modified xmlns:dcterms="http://purl.org/dc/terms/" xmlns:xsi="http://www.w3.org/2001/XMLSchema-instance" xsi:type="dcterms:W3CDTF">2026-11-05T13:56:44Z</dcterms:modified>
</cp:coreProperties>
</file>