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'Register'!$A$5:$V$505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TRK-HO Handover and O&amp;M documents register</t>
        </is>
      </c>
    </row>
    <row r="2">
      <c r="A2" s="2" t="inlineStr">
        <is>
          <t>One row per handover item: O&amp;M manuals, as-built drawings, warranties, spare parts, extra material, keys, T&amp;C, training, completion certificates, asset data.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Initial / Final Handing Over Certificates, Taking Over Certificate, snagging list (02-SUPERVISION-FORMS); BBM-STD-75.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ROLE</t>
        </is>
      </c>
      <c r="C21" s="7" t="inlineStr">
        <is>
          <t>list ROLE</t>
        </is>
      </c>
      <c r="D21" s="7" t="inlineStr">
        <is>
          <t>Discipline 1-letter ROLE (BBM-STD-93 §2)</t>
        </is>
      </c>
    </row>
    <row r="22">
      <c r="A22" s="7" t="inlineStr">
        <is>
          <t>Register</t>
        </is>
      </c>
      <c r="B22" s="7" t="inlineStr">
        <is>
          <t>Seq</t>
        </is>
      </c>
      <c r="C22" s="7" t="inlineStr">
        <is>
          <t>num</t>
        </is>
      </c>
      <c r="D22" s="7" t="inlineStr">
        <is>
          <t>Sequence per KIND and ROLE, from 1, never reused</t>
        </is>
      </c>
    </row>
    <row r="23">
      <c r="A23" s="7" t="inlineStr">
        <is>
          <t>Register</t>
        </is>
      </c>
      <c r="B23" s="7" t="inlineStr">
        <is>
          <t>Category</t>
        </is>
      </c>
      <c r="C23" s="7" t="inlineStr">
        <is>
          <t>list HOCAT</t>
        </is>
      </c>
      <c r="D23" s="7" t="inlineStr"/>
    </row>
    <row r="24">
      <c r="A24" s="7" t="inlineStr">
        <is>
          <t>Register</t>
        </is>
      </c>
      <c r="B24" s="7" t="inlineStr">
        <is>
          <t>System</t>
        </is>
      </c>
      <c r="C24" s="7" t="inlineStr">
        <is>
          <t>text</t>
        </is>
      </c>
      <c r="D24" s="7" t="inlineStr"/>
    </row>
    <row r="25">
      <c r="A25" s="7" t="inlineStr">
        <is>
          <t>Register</t>
        </is>
      </c>
      <c r="B25" s="7" t="inlineStr">
        <is>
          <t>Title</t>
        </is>
      </c>
      <c r="C25" s="7" t="inlineStr">
        <is>
          <t>text</t>
        </is>
      </c>
      <c r="D25" s="7" t="inlineStr"/>
    </row>
    <row r="26">
      <c r="A26" s="7" t="inlineStr">
        <is>
          <t>Register</t>
        </is>
      </c>
      <c r="B26" s="7" t="inlineStr">
        <is>
          <t>Contract / spec ref</t>
        </is>
      </c>
      <c r="C26" s="7" t="inlineStr">
        <is>
          <t>text</t>
        </is>
      </c>
      <c r="D26" s="7" t="inlineStr">
        <is>
          <t>Section and clause</t>
        </is>
      </c>
    </row>
    <row r="27">
      <c r="A27" s="7" t="inlineStr">
        <is>
          <t>Register</t>
        </is>
      </c>
      <c r="B27" s="7" t="inlineStr">
        <is>
          <t>Supplier / company</t>
        </is>
      </c>
      <c r="C27" s="7" t="inlineStr">
        <is>
          <t>text</t>
        </is>
      </c>
      <c r="D27" s="7" t="inlineStr"/>
    </row>
    <row r="28">
      <c r="A28" s="7" t="inlineStr">
        <is>
          <t>Register</t>
        </is>
      </c>
      <c r="B28" s="7" t="inlineStr">
        <is>
          <t>Required qty</t>
        </is>
      </c>
      <c r="C28" s="7" t="inlineStr">
        <is>
          <t>num</t>
        </is>
      </c>
      <c r="D28" s="7" t="inlineStr">
        <is>
          <t>Spare parts, extra material, copies</t>
        </is>
      </c>
    </row>
    <row r="29">
      <c r="A29" s="7" t="inlineStr">
        <is>
          <t>Register</t>
        </is>
      </c>
      <c r="B29" s="7" t="inlineStr">
        <is>
          <t>Received qty</t>
        </is>
      </c>
      <c r="C29" s="7" t="inlineStr">
        <is>
          <t>num</t>
        </is>
      </c>
      <c r="D29" s="7" t="inlineStr"/>
    </row>
    <row r="30">
      <c r="A30" s="7" t="inlineStr">
        <is>
          <t>Register</t>
        </is>
      </c>
      <c r="B30" s="7" t="inlineStr">
        <is>
          <t>Format</t>
        </is>
      </c>
      <c r="C30" s="7" t="inlineStr">
        <is>
          <t>list FORMAT</t>
        </is>
      </c>
      <c r="D30" s="7" t="inlineStr"/>
    </row>
    <row r="31">
      <c r="A31" s="7" t="inlineStr">
        <is>
          <t>Register</t>
        </is>
      </c>
      <c r="B31" s="7" t="inlineStr">
        <is>
          <t>Submitted</t>
        </is>
      </c>
      <c r="C31" s="7" t="inlineStr">
        <is>
          <t>date</t>
        </is>
      </c>
      <c r="D31" s="7" t="inlineStr"/>
    </row>
    <row r="32">
      <c r="A32" s="7" t="inlineStr">
        <is>
          <t>Register</t>
        </is>
      </c>
      <c r="B32" s="7" t="inlineStr">
        <is>
          <t>Code</t>
        </is>
      </c>
      <c r="C32" s="7" t="inlineStr">
        <is>
          <t>list REVIEW</t>
        </is>
      </c>
      <c r="D32" s="7" t="inlineStr">
        <is>
          <t>A-E</t>
        </is>
      </c>
    </row>
    <row r="33">
      <c r="A33" s="7" t="inlineStr">
        <is>
          <t>Register</t>
        </is>
      </c>
      <c r="B33" s="7" t="inlineStr">
        <is>
          <t>Approved</t>
        </is>
      </c>
      <c r="C33" s="7" t="inlineStr">
        <is>
          <t>date</t>
        </is>
      </c>
      <c r="D33" s="7" t="inlineStr"/>
    </row>
    <row r="34">
      <c r="A34" s="7" t="inlineStr">
        <is>
          <t>Register</t>
        </is>
      </c>
      <c r="B34" s="7" t="inlineStr">
        <is>
          <t>Status</t>
        </is>
      </c>
      <c r="C34" s="7" t="inlineStr">
        <is>
          <t>list HOSTATUS</t>
        </is>
      </c>
      <c r="D34" s="7" t="inlineStr"/>
    </row>
    <row r="35">
      <c r="A35" s="7" t="inlineStr">
        <is>
          <t>Register</t>
        </is>
      </c>
      <c r="B35" s="7" t="inlineStr">
        <is>
          <t>Warranty start (TOC)</t>
        </is>
      </c>
      <c r="C35" s="7" t="inlineStr">
        <is>
          <t>date</t>
        </is>
      </c>
      <c r="D35" s="7" t="inlineStr">
        <is>
          <t>Taking-over date</t>
        </is>
      </c>
    </row>
    <row r="36">
      <c r="A36" s="7" t="inlineStr">
        <is>
          <t>Register</t>
        </is>
      </c>
      <c r="B36" s="7" t="inlineStr">
        <is>
          <t>Warranty months</t>
        </is>
      </c>
      <c r="C36" s="7" t="inlineStr">
        <is>
          <t>num</t>
        </is>
      </c>
      <c r="D36" s="7" t="inlineStr"/>
    </row>
    <row r="37">
      <c r="A37" s="7" t="inlineStr">
        <is>
          <t>Register</t>
        </is>
      </c>
      <c r="B37" s="7" t="inlineStr">
        <is>
          <t>Warranty end</t>
        </is>
      </c>
      <c r="C37" s="7" t="inlineStr">
        <is>
          <t>formula</t>
        </is>
      </c>
      <c r="D37" s="7" t="inlineStr">
        <is>
          <t>Formula: start + months</t>
        </is>
      </c>
    </row>
    <row r="38">
      <c r="A38" s="7" t="inlineStr">
        <is>
          <t>Register</t>
        </is>
      </c>
      <c r="B38" s="7" t="inlineStr">
        <is>
          <t>Expiring</t>
        </is>
      </c>
      <c r="C38" s="7" t="inlineStr">
        <is>
          <t>formula</t>
        </is>
      </c>
      <c r="D38" s="7" t="inlineStr">
        <is>
          <t>Formula</t>
        </is>
      </c>
    </row>
    <row r="39">
      <c r="A39" s="7" t="inlineStr">
        <is>
          <t>Register</t>
        </is>
      </c>
      <c r="B39" s="7" t="inlineStr">
        <is>
          <t>Shortfall</t>
        </is>
      </c>
      <c r="C39" s="7" t="inlineStr">
        <is>
          <t>formula</t>
        </is>
      </c>
      <c r="D39" s="7" t="inlineStr">
        <is>
          <t>Formula: required - received</t>
        </is>
      </c>
    </row>
    <row r="40">
      <c r="A40" s="7" t="inlineStr">
        <is>
          <t>Register</t>
        </is>
      </c>
      <c r="B40" s="7" t="inlineStr">
        <is>
          <t>Evidence (CDE link)</t>
        </is>
      </c>
      <c r="C40" s="7" t="inlineStr">
        <is>
          <t>text</t>
        </is>
      </c>
      <c r="D40" s="7" t="inlineStr">
        <is>
          <t>Link to the signed form, transmittal or decision; required to close (O-DEC-179)</t>
        </is>
      </c>
    </row>
    <row r="41">
      <c r="A41" s="7" t="inlineStr">
        <is>
          <t>Register</t>
        </is>
      </c>
      <c r="B41" s="7" t="inlineStr">
        <is>
          <t>Remarks</t>
        </is>
      </c>
      <c r="C41" s="7" t="inlineStr">
        <is>
          <t>text</t>
        </is>
      </c>
      <c r="D41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TRK-HO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Status: Not submitted</t>
        </is>
      </c>
      <c r="B7" s="9">
        <f>COUNTIFS('Register'!$O$6:$O$505,"Not submitted")</f>
        <v/>
      </c>
      <c r="C7" s="7" t="inlineStr"/>
    </row>
    <row r="8">
      <c r="A8" s="7" t="inlineStr">
        <is>
          <t>Status: Submitted</t>
        </is>
      </c>
      <c r="B8" s="9">
        <f>COUNTIFS('Register'!$O$6:$O$505,"Submitted")</f>
        <v/>
      </c>
      <c r="C8" s="7" t="inlineStr"/>
    </row>
    <row r="9">
      <c r="A9" s="7" t="inlineStr">
        <is>
          <t>Status: Under review</t>
        </is>
      </c>
      <c r="B9" s="9">
        <f>COUNTIFS('Register'!$O$6:$O$505,"Under review")</f>
        <v/>
      </c>
      <c r="C9" s="7" t="inlineStr"/>
    </row>
    <row r="10">
      <c r="A10" s="7" t="inlineStr">
        <is>
          <t>Status: Approved</t>
        </is>
      </c>
      <c r="B10" s="9">
        <f>COUNTIFS('Register'!$O$6:$O$505,"Approved")</f>
        <v/>
      </c>
      <c r="C10" s="7" t="inlineStr"/>
    </row>
    <row r="11">
      <c r="A11" s="7" t="inlineStr">
        <is>
          <t>Status: Rejected</t>
        </is>
      </c>
      <c r="B11" s="9">
        <f>COUNTIFS('Register'!$O$6:$O$505,"Rejected")</f>
        <v/>
      </c>
      <c r="C11" s="7" t="inlineStr"/>
    </row>
    <row r="12">
      <c r="A12" s="7" t="inlineStr">
        <is>
          <t>Expiring or expired</t>
        </is>
      </c>
      <c r="B12" s="9">
        <f>COUNTIF('Register'!$S$6:$S$505,"EXPI*")</f>
        <v/>
      </c>
      <c r="C12" s="7" t="inlineStr">
        <is>
          <t>Within the warning days</t>
        </is>
      </c>
    </row>
    <row r="14">
      <c r="A14" s="6" t="inlineStr">
        <is>
          <t>By discipline (ROLE)</t>
        </is>
      </c>
      <c r="B14" s="6" t="inlineStr">
        <is>
          <t>Not submitted</t>
        </is>
      </c>
      <c r="C14" s="6" t="inlineStr">
        <is>
          <t>Submitted</t>
        </is>
      </c>
      <c r="D14" s="6" t="inlineStr">
        <is>
          <t>Under review</t>
        </is>
      </c>
      <c r="E14" s="6" t="inlineStr">
        <is>
          <t>Approved</t>
        </is>
      </c>
      <c r="F14" s="6" t="inlineStr">
        <is>
          <t>Rejected</t>
        </is>
      </c>
    </row>
    <row r="15">
      <c r="A15" s="7" t="inlineStr">
        <is>
          <t>A</t>
        </is>
      </c>
      <c r="B15" s="7">
        <f>COUNTIFS('Register'!$B$6:$B$505,"A",'Register'!$O$6:$O$505,"Not submitted")</f>
        <v/>
      </c>
      <c r="C15" s="7">
        <f>COUNTIFS('Register'!$B$6:$B$505,"A",'Register'!$O$6:$O$505,"Submitted")</f>
        <v/>
      </c>
      <c r="D15" s="7">
        <f>COUNTIFS('Register'!$B$6:$B$505,"A",'Register'!$O$6:$O$505,"Under review")</f>
        <v/>
      </c>
      <c r="E15" s="7">
        <f>COUNTIFS('Register'!$B$6:$B$505,"A",'Register'!$O$6:$O$505,"Approved")</f>
        <v/>
      </c>
      <c r="F15" s="7">
        <f>COUNTIFS('Register'!$B$6:$B$505,"A",'Register'!$O$6:$O$505,"Rejected")</f>
        <v/>
      </c>
    </row>
    <row r="16">
      <c r="A16" s="7" t="inlineStr">
        <is>
          <t>S</t>
        </is>
      </c>
      <c r="B16" s="7">
        <f>COUNTIFS('Register'!$B$6:$B$505,"S",'Register'!$O$6:$O$505,"Not submitted")</f>
        <v/>
      </c>
      <c r="C16" s="7">
        <f>COUNTIFS('Register'!$B$6:$B$505,"S",'Register'!$O$6:$O$505,"Submitted")</f>
        <v/>
      </c>
      <c r="D16" s="7">
        <f>COUNTIFS('Register'!$B$6:$B$505,"S",'Register'!$O$6:$O$505,"Under review")</f>
        <v/>
      </c>
      <c r="E16" s="7">
        <f>COUNTIFS('Register'!$B$6:$B$505,"S",'Register'!$O$6:$O$505,"Approved")</f>
        <v/>
      </c>
      <c r="F16" s="7">
        <f>COUNTIFS('Register'!$B$6:$B$505,"S",'Register'!$O$6:$O$505,"Rejected")</f>
        <v/>
      </c>
    </row>
    <row r="17">
      <c r="A17" s="7" t="inlineStr">
        <is>
          <t>M</t>
        </is>
      </c>
      <c r="B17" s="7">
        <f>COUNTIFS('Register'!$B$6:$B$505,"M",'Register'!$O$6:$O$505,"Not submitted")</f>
        <v/>
      </c>
      <c r="C17" s="7">
        <f>COUNTIFS('Register'!$B$6:$B$505,"M",'Register'!$O$6:$O$505,"Submitted")</f>
        <v/>
      </c>
      <c r="D17" s="7">
        <f>COUNTIFS('Register'!$B$6:$B$505,"M",'Register'!$O$6:$O$505,"Under review")</f>
        <v/>
      </c>
      <c r="E17" s="7">
        <f>COUNTIFS('Register'!$B$6:$B$505,"M",'Register'!$O$6:$O$505,"Approved")</f>
        <v/>
      </c>
      <c r="F17" s="7">
        <f>COUNTIFS('Register'!$B$6:$B$505,"M",'Register'!$O$6:$O$505,"Rejected")</f>
        <v/>
      </c>
    </row>
    <row r="18">
      <c r="A18" s="7" t="inlineStr">
        <is>
          <t>E</t>
        </is>
      </c>
      <c r="B18" s="7">
        <f>COUNTIFS('Register'!$B$6:$B$505,"E",'Register'!$O$6:$O$505,"Not submitted")</f>
        <v/>
      </c>
      <c r="C18" s="7">
        <f>COUNTIFS('Register'!$B$6:$B$505,"E",'Register'!$O$6:$O$505,"Submitted")</f>
        <v/>
      </c>
      <c r="D18" s="7">
        <f>COUNTIFS('Register'!$B$6:$B$505,"E",'Register'!$O$6:$O$505,"Under review")</f>
        <v/>
      </c>
      <c r="E18" s="7">
        <f>COUNTIFS('Register'!$B$6:$B$505,"E",'Register'!$O$6:$O$505,"Approved")</f>
        <v/>
      </c>
      <c r="F18" s="7">
        <f>COUNTIFS('Register'!$B$6:$B$505,"E",'Register'!$O$6:$O$505,"Rejected")</f>
        <v/>
      </c>
    </row>
    <row r="19">
      <c r="A19" s="7" t="inlineStr">
        <is>
          <t>L</t>
        </is>
      </c>
      <c r="B19" s="7">
        <f>COUNTIFS('Register'!$B$6:$B$505,"L",'Register'!$O$6:$O$505,"Not submitted")</f>
        <v/>
      </c>
      <c r="C19" s="7">
        <f>COUNTIFS('Register'!$B$6:$B$505,"L",'Register'!$O$6:$O$505,"Submitted")</f>
        <v/>
      </c>
      <c r="D19" s="7">
        <f>COUNTIFS('Register'!$B$6:$B$505,"L",'Register'!$O$6:$O$505,"Under review")</f>
        <v/>
      </c>
      <c r="E19" s="7">
        <f>COUNTIFS('Register'!$B$6:$B$505,"L",'Register'!$O$6:$O$505,"Approved")</f>
        <v/>
      </c>
      <c r="F19" s="7">
        <f>COUNTIFS('Register'!$B$6:$B$505,"L",'Register'!$O$6:$O$505,"Rejected")</f>
        <v/>
      </c>
    </row>
    <row r="20">
      <c r="A20" s="7" t="inlineStr">
        <is>
          <t>P</t>
        </is>
      </c>
      <c r="B20" s="7">
        <f>COUNTIFS('Register'!$B$6:$B$505,"P",'Register'!$O$6:$O$505,"Not submitted")</f>
        <v/>
      </c>
      <c r="C20" s="7">
        <f>COUNTIFS('Register'!$B$6:$B$505,"P",'Register'!$O$6:$O$505,"Submitted")</f>
        <v/>
      </c>
      <c r="D20" s="7">
        <f>COUNTIFS('Register'!$B$6:$B$505,"P",'Register'!$O$6:$O$505,"Under review")</f>
        <v/>
      </c>
      <c r="E20" s="7">
        <f>COUNTIFS('Register'!$B$6:$B$505,"P",'Register'!$O$6:$O$505,"Approved")</f>
        <v/>
      </c>
      <c r="F20" s="7">
        <f>COUNTIFS('Register'!$B$6:$B$505,"P",'Register'!$O$6:$O$505,"Rejected")</f>
        <v/>
      </c>
    </row>
    <row r="21">
      <c r="A21" s="7" t="inlineStr">
        <is>
          <t>F</t>
        </is>
      </c>
      <c r="B21" s="7">
        <f>COUNTIFS('Register'!$B$6:$B$505,"F",'Register'!$O$6:$O$505,"Not submitted")</f>
        <v/>
      </c>
      <c r="C21" s="7">
        <f>COUNTIFS('Register'!$B$6:$B$505,"F",'Register'!$O$6:$O$505,"Submitted")</f>
        <v/>
      </c>
      <c r="D21" s="7">
        <f>COUNTIFS('Register'!$B$6:$B$505,"F",'Register'!$O$6:$O$505,"Under review")</f>
        <v/>
      </c>
      <c r="E21" s="7">
        <f>COUNTIFS('Register'!$B$6:$B$505,"F",'Register'!$O$6:$O$505,"Approved")</f>
        <v/>
      </c>
      <c r="F21" s="7">
        <f>COUNTIFS('Register'!$B$6:$B$505,"F",'Register'!$O$6:$O$505,"Rejected")</f>
        <v/>
      </c>
    </row>
    <row r="22">
      <c r="A22" s="7" t="inlineStr">
        <is>
          <t>I</t>
        </is>
      </c>
      <c r="B22" s="7">
        <f>COUNTIFS('Register'!$B$6:$B$505,"I",'Register'!$O$6:$O$505,"Not submitted")</f>
        <v/>
      </c>
      <c r="C22" s="7">
        <f>COUNTIFS('Register'!$B$6:$B$505,"I",'Register'!$O$6:$O$505,"Submitted")</f>
        <v/>
      </c>
      <c r="D22" s="7">
        <f>COUNTIFS('Register'!$B$6:$B$505,"I",'Register'!$O$6:$O$505,"Under review")</f>
        <v/>
      </c>
      <c r="E22" s="7">
        <f>COUNTIFS('Register'!$B$6:$B$505,"I",'Register'!$O$6:$O$505,"Approved")</f>
        <v/>
      </c>
      <c r="F22" s="7">
        <f>COUNTIFS('Register'!$B$6:$B$505,"I",'Register'!$O$6:$O$505,"Rejected")</f>
        <v/>
      </c>
    </row>
    <row r="23">
      <c r="A23" s="7" t="inlineStr">
        <is>
          <t>C</t>
        </is>
      </c>
      <c r="B23" s="7">
        <f>COUNTIFS('Register'!$B$6:$B$505,"C",'Register'!$O$6:$O$505,"Not submitted")</f>
        <v/>
      </c>
      <c r="C23" s="7">
        <f>COUNTIFS('Register'!$B$6:$B$505,"C",'Register'!$O$6:$O$505,"Submitted")</f>
        <v/>
      </c>
      <c r="D23" s="7">
        <f>COUNTIFS('Register'!$B$6:$B$505,"C",'Register'!$O$6:$O$505,"Under review")</f>
        <v/>
      </c>
      <c r="E23" s="7">
        <f>COUNTIFS('Register'!$B$6:$B$505,"C",'Register'!$O$6:$O$505,"Approved")</f>
        <v/>
      </c>
      <c r="F23" s="7">
        <f>COUNTIFS('Register'!$B$6:$B$505,"C",'Register'!$O$6:$O$505,"Rejected")</f>
        <v/>
      </c>
    </row>
    <row r="24">
      <c r="A24" s="7" t="inlineStr">
        <is>
          <t>G</t>
        </is>
      </c>
      <c r="B24" s="7">
        <f>COUNTIFS('Register'!$B$6:$B$505,"G",'Register'!$O$6:$O$505,"Not submitted")</f>
        <v/>
      </c>
      <c r="C24" s="7">
        <f>COUNTIFS('Register'!$B$6:$B$505,"G",'Register'!$O$6:$O$505,"Submitted")</f>
        <v/>
      </c>
      <c r="D24" s="7">
        <f>COUNTIFS('Register'!$B$6:$B$505,"G",'Register'!$O$6:$O$505,"Under review")</f>
        <v/>
      </c>
      <c r="E24" s="7">
        <f>COUNTIFS('Register'!$B$6:$B$505,"G",'Register'!$O$6:$O$505,"Approved")</f>
        <v/>
      </c>
      <c r="F24" s="7">
        <f>COUNTIFS('Register'!$B$6:$B$505,"G",'Register'!$O$6:$O$505,"Rejected")</f>
        <v/>
      </c>
    </row>
    <row r="25">
      <c r="A25" s="7" t="inlineStr">
        <is>
          <t>Q</t>
        </is>
      </c>
      <c r="B25" s="7">
        <f>COUNTIFS('Register'!$B$6:$B$505,"Q",'Register'!$O$6:$O$505,"Not submitted")</f>
        <v/>
      </c>
      <c r="C25" s="7">
        <f>COUNTIFS('Register'!$B$6:$B$505,"Q",'Register'!$O$6:$O$505,"Submitted")</f>
        <v/>
      </c>
      <c r="D25" s="7">
        <f>COUNTIFS('Register'!$B$6:$B$505,"Q",'Register'!$O$6:$O$505,"Under review")</f>
        <v/>
      </c>
      <c r="E25" s="7">
        <f>COUNTIFS('Register'!$B$6:$B$505,"Q",'Register'!$O$6:$O$505,"Approved")</f>
        <v/>
      </c>
      <c r="F25" s="7">
        <f>COUNTIFS('Register'!$B$6:$B$505,"Q",'Register'!$O$6:$O$505,"Rejected")</f>
        <v/>
      </c>
    </row>
    <row r="26">
      <c r="A26" s="7" t="inlineStr">
        <is>
          <t>W</t>
        </is>
      </c>
      <c r="B26" s="7">
        <f>COUNTIFS('Register'!$B$6:$B$505,"W",'Register'!$O$6:$O$505,"Not submitted")</f>
        <v/>
      </c>
      <c r="C26" s="7">
        <f>COUNTIFS('Register'!$B$6:$B$505,"W",'Register'!$O$6:$O$505,"Submitted")</f>
        <v/>
      </c>
      <c r="D26" s="7">
        <f>COUNTIFS('Register'!$B$6:$B$505,"W",'Register'!$O$6:$O$505,"Under review")</f>
        <v/>
      </c>
      <c r="E26" s="7">
        <f>COUNTIFS('Register'!$B$6:$B$505,"W",'Register'!$O$6:$O$505,"Approved")</f>
        <v/>
      </c>
      <c r="F26" s="7">
        <f>COUNTIFS('Register'!$B$6:$B$505,"W",'Register'!$O$6:$O$505,"Rejected")</f>
        <v/>
      </c>
    </row>
    <row r="27">
      <c r="A27" s="7" t="inlineStr">
        <is>
          <t>Z</t>
        </is>
      </c>
      <c r="B27" s="7">
        <f>COUNTIFS('Register'!$B$6:$B$505,"Z",'Register'!$O$6:$O$505,"Not submitted")</f>
        <v/>
      </c>
      <c r="C27" s="7">
        <f>COUNTIFS('Register'!$B$6:$B$505,"Z",'Register'!$O$6:$O$505,"Submitted")</f>
        <v/>
      </c>
      <c r="D27" s="7">
        <f>COUNTIFS('Register'!$B$6:$B$505,"Z",'Register'!$O$6:$O$505,"Under review")</f>
        <v/>
      </c>
      <c r="E27" s="7">
        <f>COUNTIFS('Register'!$B$6:$B$505,"Z",'Register'!$O$6:$O$505,"Approved")</f>
        <v/>
      </c>
      <c r="F27" s="7">
        <f>COUNTIFS('Register'!$B$6:$B$505,"Z",'Register'!$O$6:$O$505,"Rejected")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V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20" customWidth="1" min="4" max="4"/>
    <col width="16" customWidth="1" min="5" max="5"/>
    <col width="30" customWidth="1" min="6" max="6"/>
    <col width="14" customWidth="1" min="7" max="7"/>
    <col width="18" customWidth="1" min="8" max="8"/>
    <col width="8" customWidth="1" min="9" max="9"/>
    <col width="8" customWidth="1" min="10" max="10"/>
    <col width="10" customWidth="1" min="11" max="11"/>
    <col width="11" customWidth="1" min="12" max="12"/>
    <col width="7" customWidth="1" min="13" max="13"/>
    <col width="11" customWidth="1" min="14" max="14"/>
    <col width="12" customWidth="1" min="15" max="15"/>
    <col width="11" customWidth="1" min="16" max="16"/>
    <col width="8" customWidth="1" min="17" max="17"/>
    <col width="11" customWidth="1" min="18" max="18"/>
    <col width="10" customWidth="1" min="19" max="19"/>
    <col width="8" customWidth="1" min="20" max="20"/>
    <col width="30" customWidth="1" min="21" max="21"/>
    <col width="30" customWidth="1" min="22" max="22"/>
  </cols>
  <sheetData>
    <row r="1">
      <c r="A1" s="1" t="inlineStr">
        <is>
          <t>TRK-HO Register</t>
        </is>
      </c>
    </row>
    <row r="2">
      <c r="A2" s="2" t="inlineStr">
        <is>
          <t>One row per handover item: O&amp;M manuals, as-built drawings, warranties, spare parts, extra material, keys, T&amp;C, training, completion certificates, asset data.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Category</t>
        </is>
      </c>
      <c r="E5" s="6" t="inlineStr">
        <is>
          <t>System</t>
        </is>
      </c>
      <c r="F5" s="6" t="inlineStr">
        <is>
          <t>Title</t>
        </is>
      </c>
      <c r="G5" s="6" t="inlineStr">
        <is>
          <t>Contract / spec ref</t>
        </is>
      </c>
      <c r="H5" s="6" t="inlineStr">
        <is>
          <t>Supplier / company</t>
        </is>
      </c>
      <c r="I5" s="6" t="inlineStr">
        <is>
          <t>Required qty</t>
        </is>
      </c>
      <c r="J5" s="6" t="inlineStr">
        <is>
          <t>Received qty</t>
        </is>
      </c>
      <c r="K5" s="6" t="inlineStr">
        <is>
          <t>Format</t>
        </is>
      </c>
      <c r="L5" s="6" t="inlineStr">
        <is>
          <t>Submitted</t>
        </is>
      </c>
      <c r="M5" s="6" t="inlineStr">
        <is>
          <t>Code</t>
        </is>
      </c>
      <c r="N5" s="6" t="inlineStr">
        <is>
          <t>Approved</t>
        </is>
      </c>
      <c r="O5" s="6" t="inlineStr">
        <is>
          <t>Status</t>
        </is>
      </c>
      <c r="P5" s="6" t="inlineStr">
        <is>
          <t>Warranty start (TOC)</t>
        </is>
      </c>
      <c r="Q5" s="6" t="inlineStr">
        <is>
          <t>Warranty months</t>
        </is>
      </c>
      <c r="R5" s="6" t="inlineStr">
        <is>
          <t>Warranty end</t>
        </is>
      </c>
      <c r="S5" s="6" t="inlineStr">
        <is>
          <t>Expiring</t>
        </is>
      </c>
      <c r="T5" s="6" t="inlineStr">
        <is>
          <t>Shortfall</t>
        </is>
      </c>
      <c r="U5" s="6" t="inlineStr">
        <is>
          <t>Evidence (CDE link)</t>
        </is>
      </c>
      <c r="V5" s="6" t="inlineStr">
        <is>
          <t>Remarks</t>
        </is>
      </c>
    </row>
    <row r="6">
      <c r="A6" s="14">
        <f>IF(C6="","",PROJ&amp;"-"&amp;"HO"&amp;"-"&amp;B6&amp;"-"&amp;TEXT(C6,"0000"))</f>
        <v/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6" t="n"/>
      <c r="M6" s="15" t="n"/>
      <c r="N6" s="16" t="n"/>
      <c r="O6" s="15" t="n"/>
      <c r="P6" s="16" t="n"/>
      <c r="Q6" s="15" t="n"/>
      <c r="R6" s="17">
        <f>IF(OR(P6="",Q6=""),"",EDATE(P6,Q6))</f>
        <v/>
      </c>
      <c r="S6" s="14">
        <f>IF(R6="","",IF(R6&lt;DATADATE,"EXPIRED",IF(R6-DATADATE&lt;=WARN_EXP,"EXPIRING","")))</f>
        <v/>
      </c>
      <c r="T6" s="14">
        <f>IF(OR(I6="",J6=""),"",MAX(0,I6-J6))</f>
        <v/>
      </c>
      <c r="U6" s="15" t="n"/>
      <c r="V6" s="15" t="n"/>
    </row>
    <row r="7">
      <c r="A7" s="14">
        <f>IF(C7="","",PROJ&amp;"-"&amp;"HO"&amp;"-"&amp;B7&amp;"-"&amp;TEXT(C7,"0000"))</f>
        <v/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6" t="n"/>
      <c r="M7" s="15" t="n"/>
      <c r="N7" s="16" t="n"/>
      <c r="O7" s="15" t="n"/>
      <c r="P7" s="16" t="n"/>
      <c r="Q7" s="15" t="n"/>
      <c r="R7" s="17">
        <f>IF(OR(P7="",Q7=""),"",EDATE(P7,Q7))</f>
        <v/>
      </c>
      <c r="S7" s="14">
        <f>IF(R7="","",IF(R7&lt;DATADATE,"EXPIRED",IF(R7-DATADATE&lt;=WARN_EXP,"EXPIRING","")))</f>
        <v/>
      </c>
      <c r="T7" s="14">
        <f>IF(OR(I7="",J7=""),"",MAX(0,I7-J7))</f>
        <v/>
      </c>
      <c r="U7" s="15" t="n"/>
      <c r="V7" s="15" t="n"/>
    </row>
    <row r="8">
      <c r="A8" s="14">
        <f>IF(C8="","",PROJ&amp;"-"&amp;"HO"&amp;"-"&amp;B8&amp;"-"&amp;TEXT(C8,"0000"))</f>
        <v/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6" t="n"/>
      <c r="M8" s="15" t="n"/>
      <c r="N8" s="16" t="n"/>
      <c r="O8" s="15" t="n"/>
      <c r="P8" s="16" t="n"/>
      <c r="Q8" s="15" t="n"/>
      <c r="R8" s="17">
        <f>IF(OR(P8="",Q8=""),"",EDATE(P8,Q8))</f>
        <v/>
      </c>
      <c r="S8" s="14">
        <f>IF(R8="","",IF(R8&lt;DATADATE,"EXPIRED",IF(R8-DATADATE&lt;=WARN_EXP,"EXPIRING","")))</f>
        <v/>
      </c>
      <c r="T8" s="14">
        <f>IF(OR(I8="",J8=""),"",MAX(0,I8-J8))</f>
        <v/>
      </c>
      <c r="U8" s="15" t="n"/>
      <c r="V8" s="15" t="n"/>
    </row>
    <row r="9">
      <c r="A9" s="14">
        <f>IF(C9="","",PROJ&amp;"-"&amp;"HO"&amp;"-"&amp;B9&amp;"-"&amp;TEXT(C9,"0000"))</f>
        <v/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6" t="n"/>
      <c r="M9" s="15" t="n"/>
      <c r="N9" s="16" t="n"/>
      <c r="O9" s="15" t="n"/>
      <c r="P9" s="16" t="n"/>
      <c r="Q9" s="15" t="n"/>
      <c r="R9" s="17">
        <f>IF(OR(P9="",Q9=""),"",EDATE(P9,Q9))</f>
        <v/>
      </c>
      <c r="S9" s="14">
        <f>IF(R9="","",IF(R9&lt;DATADATE,"EXPIRED",IF(R9-DATADATE&lt;=WARN_EXP,"EXPIRING","")))</f>
        <v/>
      </c>
      <c r="T9" s="14">
        <f>IF(OR(I9="",J9=""),"",MAX(0,I9-J9))</f>
        <v/>
      </c>
      <c r="U9" s="15" t="n"/>
      <c r="V9" s="15" t="n"/>
    </row>
    <row r="10">
      <c r="A10" s="14">
        <f>IF(C10="","",PROJ&amp;"-"&amp;"HO"&amp;"-"&amp;B10&amp;"-"&amp;TEXT(C10,"0000"))</f>
        <v/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6" t="n"/>
      <c r="M10" s="15" t="n"/>
      <c r="N10" s="16" t="n"/>
      <c r="O10" s="15" t="n"/>
      <c r="P10" s="16" t="n"/>
      <c r="Q10" s="15" t="n"/>
      <c r="R10" s="17">
        <f>IF(OR(P10="",Q10=""),"",EDATE(P10,Q10))</f>
        <v/>
      </c>
      <c r="S10" s="14">
        <f>IF(R10="","",IF(R10&lt;DATADATE,"EXPIRED",IF(R10-DATADATE&lt;=WARN_EXP,"EXPIRING","")))</f>
        <v/>
      </c>
      <c r="T10" s="14">
        <f>IF(OR(I10="",J10=""),"",MAX(0,I10-J10))</f>
        <v/>
      </c>
      <c r="U10" s="15" t="n"/>
      <c r="V10" s="15" t="n"/>
    </row>
    <row r="11">
      <c r="A11" s="14">
        <f>IF(C11="","",PROJ&amp;"-"&amp;"HO"&amp;"-"&amp;B11&amp;"-"&amp;TEXT(C11,"0000"))</f>
        <v/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6" t="n"/>
      <c r="M11" s="15" t="n"/>
      <c r="N11" s="16" t="n"/>
      <c r="O11" s="15" t="n"/>
      <c r="P11" s="16" t="n"/>
      <c r="Q11" s="15" t="n"/>
      <c r="R11" s="17">
        <f>IF(OR(P11="",Q11=""),"",EDATE(P11,Q11))</f>
        <v/>
      </c>
      <c r="S11" s="14">
        <f>IF(R11="","",IF(R11&lt;DATADATE,"EXPIRED",IF(R11-DATADATE&lt;=WARN_EXP,"EXPIRING","")))</f>
        <v/>
      </c>
      <c r="T11" s="14">
        <f>IF(OR(I11="",J11=""),"",MAX(0,I11-J11))</f>
        <v/>
      </c>
      <c r="U11" s="15" t="n"/>
      <c r="V11" s="15" t="n"/>
    </row>
    <row r="12">
      <c r="A12" s="14">
        <f>IF(C12="","",PROJ&amp;"-"&amp;"HO"&amp;"-"&amp;B12&amp;"-"&amp;TEXT(C12,"0000"))</f>
        <v/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6" t="n"/>
      <c r="M12" s="15" t="n"/>
      <c r="N12" s="16" t="n"/>
      <c r="O12" s="15" t="n"/>
      <c r="P12" s="16" t="n"/>
      <c r="Q12" s="15" t="n"/>
      <c r="R12" s="17">
        <f>IF(OR(P12="",Q12=""),"",EDATE(P12,Q12))</f>
        <v/>
      </c>
      <c r="S12" s="14">
        <f>IF(R12="","",IF(R12&lt;DATADATE,"EXPIRED",IF(R12-DATADATE&lt;=WARN_EXP,"EXPIRING","")))</f>
        <v/>
      </c>
      <c r="T12" s="14">
        <f>IF(OR(I12="",J12=""),"",MAX(0,I12-J12))</f>
        <v/>
      </c>
      <c r="U12" s="15" t="n"/>
      <c r="V12" s="15" t="n"/>
    </row>
    <row r="13">
      <c r="A13" s="14">
        <f>IF(C13="","",PROJ&amp;"-"&amp;"HO"&amp;"-"&amp;B13&amp;"-"&amp;TEXT(C13,"0000"))</f>
        <v/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6" t="n"/>
      <c r="M13" s="15" t="n"/>
      <c r="N13" s="16" t="n"/>
      <c r="O13" s="15" t="n"/>
      <c r="P13" s="16" t="n"/>
      <c r="Q13" s="15" t="n"/>
      <c r="R13" s="17">
        <f>IF(OR(P13="",Q13=""),"",EDATE(P13,Q13))</f>
        <v/>
      </c>
      <c r="S13" s="14">
        <f>IF(R13="","",IF(R13&lt;DATADATE,"EXPIRED",IF(R13-DATADATE&lt;=WARN_EXP,"EXPIRING","")))</f>
        <v/>
      </c>
      <c r="T13" s="14">
        <f>IF(OR(I13="",J13=""),"",MAX(0,I13-J13))</f>
        <v/>
      </c>
      <c r="U13" s="15" t="n"/>
      <c r="V13" s="15" t="n"/>
    </row>
    <row r="14">
      <c r="A14" s="14">
        <f>IF(C14="","",PROJ&amp;"-"&amp;"HO"&amp;"-"&amp;B14&amp;"-"&amp;TEXT(C14,"0000"))</f>
        <v/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6" t="n"/>
      <c r="M14" s="15" t="n"/>
      <c r="N14" s="16" t="n"/>
      <c r="O14" s="15" t="n"/>
      <c r="P14" s="16" t="n"/>
      <c r="Q14" s="15" t="n"/>
      <c r="R14" s="17">
        <f>IF(OR(P14="",Q14=""),"",EDATE(P14,Q14))</f>
        <v/>
      </c>
      <c r="S14" s="14">
        <f>IF(R14="","",IF(R14&lt;DATADATE,"EXPIRED",IF(R14-DATADATE&lt;=WARN_EXP,"EXPIRING","")))</f>
        <v/>
      </c>
      <c r="T14" s="14">
        <f>IF(OR(I14="",J14=""),"",MAX(0,I14-J14))</f>
        <v/>
      </c>
      <c r="U14" s="15" t="n"/>
      <c r="V14" s="15" t="n"/>
    </row>
    <row r="15">
      <c r="A15" s="14">
        <f>IF(C15="","",PROJ&amp;"-"&amp;"HO"&amp;"-"&amp;B15&amp;"-"&amp;TEXT(C15,"0000"))</f>
        <v/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6" t="n"/>
      <c r="M15" s="15" t="n"/>
      <c r="N15" s="16" t="n"/>
      <c r="O15" s="15" t="n"/>
      <c r="P15" s="16" t="n"/>
      <c r="Q15" s="15" t="n"/>
      <c r="R15" s="17">
        <f>IF(OR(P15="",Q15=""),"",EDATE(P15,Q15))</f>
        <v/>
      </c>
      <c r="S15" s="14">
        <f>IF(R15="","",IF(R15&lt;DATADATE,"EXPIRED",IF(R15-DATADATE&lt;=WARN_EXP,"EXPIRING","")))</f>
        <v/>
      </c>
      <c r="T15" s="14">
        <f>IF(OR(I15="",J15=""),"",MAX(0,I15-J15))</f>
        <v/>
      </c>
      <c r="U15" s="15" t="n"/>
      <c r="V15" s="15" t="n"/>
    </row>
    <row r="16">
      <c r="A16" s="14">
        <f>IF(C16="","",PROJ&amp;"-"&amp;"HO"&amp;"-"&amp;B16&amp;"-"&amp;TEXT(C16,"0000"))</f>
        <v/>
      </c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6" t="n"/>
      <c r="M16" s="15" t="n"/>
      <c r="N16" s="16" t="n"/>
      <c r="O16" s="15" t="n"/>
      <c r="P16" s="16" t="n"/>
      <c r="Q16" s="15" t="n"/>
      <c r="R16" s="17">
        <f>IF(OR(P16="",Q16=""),"",EDATE(P16,Q16))</f>
        <v/>
      </c>
      <c r="S16" s="14">
        <f>IF(R16="","",IF(R16&lt;DATADATE,"EXPIRED",IF(R16-DATADATE&lt;=WARN_EXP,"EXPIRING","")))</f>
        <v/>
      </c>
      <c r="T16" s="14">
        <f>IF(OR(I16="",J16=""),"",MAX(0,I16-J16))</f>
        <v/>
      </c>
      <c r="U16" s="15" t="n"/>
      <c r="V16" s="15" t="n"/>
    </row>
    <row r="17">
      <c r="A17" s="14">
        <f>IF(C17="","",PROJ&amp;"-"&amp;"HO"&amp;"-"&amp;B17&amp;"-"&amp;TEXT(C17,"0000"))</f>
        <v/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6" t="n"/>
      <c r="M17" s="15" t="n"/>
      <c r="N17" s="16" t="n"/>
      <c r="O17" s="15" t="n"/>
      <c r="P17" s="16" t="n"/>
      <c r="Q17" s="15" t="n"/>
      <c r="R17" s="17">
        <f>IF(OR(P17="",Q17=""),"",EDATE(P17,Q17))</f>
        <v/>
      </c>
      <c r="S17" s="14">
        <f>IF(R17="","",IF(R17&lt;DATADATE,"EXPIRED",IF(R17-DATADATE&lt;=WARN_EXP,"EXPIRING","")))</f>
        <v/>
      </c>
      <c r="T17" s="14">
        <f>IF(OR(I17="",J17=""),"",MAX(0,I17-J17))</f>
        <v/>
      </c>
      <c r="U17" s="15" t="n"/>
      <c r="V17" s="15" t="n"/>
    </row>
    <row r="18">
      <c r="A18" s="14">
        <f>IF(C18="","",PROJ&amp;"-"&amp;"HO"&amp;"-"&amp;B18&amp;"-"&amp;TEXT(C18,"0000"))</f>
        <v/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  <c r="M18" s="15" t="n"/>
      <c r="N18" s="16" t="n"/>
      <c r="O18" s="15" t="n"/>
      <c r="P18" s="16" t="n"/>
      <c r="Q18" s="15" t="n"/>
      <c r="R18" s="17">
        <f>IF(OR(P18="",Q18=""),"",EDATE(P18,Q18))</f>
        <v/>
      </c>
      <c r="S18" s="14">
        <f>IF(R18="","",IF(R18&lt;DATADATE,"EXPIRED",IF(R18-DATADATE&lt;=WARN_EXP,"EXPIRING","")))</f>
        <v/>
      </c>
      <c r="T18" s="14">
        <f>IF(OR(I18="",J18=""),"",MAX(0,I18-J18))</f>
        <v/>
      </c>
      <c r="U18" s="15" t="n"/>
      <c r="V18" s="15" t="n"/>
    </row>
    <row r="19">
      <c r="A19" s="14">
        <f>IF(C19="","",PROJ&amp;"-"&amp;"HO"&amp;"-"&amp;B19&amp;"-"&amp;TEXT(C19,"0000"))</f>
        <v/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6" t="n"/>
      <c r="M19" s="15" t="n"/>
      <c r="N19" s="16" t="n"/>
      <c r="O19" s="15" t="n"/>
      <c r="P19" s="16" t="n"/>
      <c r="Q19" s="15" t="n"/>
      <c r="R19" s="17">
        <f>IF(OR(P19="",Q19=""),"",EDATE(P19,Q19))</f>
        <v/>
      </c>
      <c r="S19" s="14">
        <f>IF(R19="","",IF(R19&lt;DATADATE,"EXPIRED",IF(R19-DATADATE&lt;=WARN_EXP,"EXPIRING","")))</f>
        <v/>
      </c>
      <c r="T19" s="14">
        <f>IF(OR(I19="",J19=""),"",MAX(0,I19-J19))</f>
        <v/>
      </c>
      <c r="U19" s="15" t="n"/>
      <c r="V19" s="15" t="n"/>
    </row>
    <row r="20">
      <c r="A20" s="14">
        <f>IF(C20="","",PROJ&amp;"-"&amp;"HO"&amp;"-"&amp;B20&amp;"-"&amp;TEXT(C20,"0000"))</f>
        <v/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6" t="n"/>
      <c r="M20" s="15" t="n"/>
      <c r="N20" s="16" t="n"/>
      <c r="O20" s="15" t="n"/>
      <c r="P20" s="16" t="n"/>
      <c r="Q20" s="15" t="n"/>
      <c r="R20" s="17">
        <f>IF(OR(P20="",Q20=""),"",EDATE(P20,Q20))</f>
        <v/>
      </c>
      <c r="S20" s="14">
        <f>IF(R20="","",IF(R20&lt;DATADATE,"EXPIRED",IF(R20-DATADATE&lt;=WARN_EXP,"EXPIRING","")))</f>
        <v/>
      </c>
      <c r="T20" s="14">
        <f>IF(OR(I20="",J20=""),"",MAX(0,I20-J20))</f>
        <v/>
      </c>
      <c r="U20" s="15" t="n"/>
      <c r="V20" s="15" t="n"/>
    </row>
    <row r="21">
      <c r="A21" s="14">
        <f>IF(C21="","",PROJ&amp;"-"&amp;"HO"&amp;"-"&amp;B21&amp;"-"&amp;TEXT(C21,"0000"))</f>
        <v/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  <c r="M21" s="15" t="n"/>
      <c r="N21" s="16" t="n"/>
      <c r="O21" s="15" t="n"/>
      <c r="P21" s="16" t="n"/>
      <c r="Q21" s="15" t="n"/>
      <c r="R21" s="17">
        <f>IF(OR(P21="",Q21=""),"",EDATE(P21,Q21))</f>
        <v/>
      </c>
      <c r="S21" s="14">
        <f>IF(R21="","",IF(R21&lt;DATADATE,"EXPIRED",IF(R21-DATADATE&lt;=WARN_EXP,"EXPIRING","")))</f>
        <v/>
      </c>
      <c r="T21" s="14">
        <f>IF(OR(I21="",J21=""),"",MAX(0,I21-J21))</f>
        <v/>
      </c>
      <c r="U21" s="15" t="n"/>
      <c r="V21" s="15" t="n"/>
    </row>
    <row r="22">
      <c r="A22" s="14">
        <f>IF(C22="","",PROJ&amp;"-"&amp;"HO"&amp;"-"&amp;B22&amp;"-"&amp;TEXT(C22,"0000"))</f>
        <v/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6" t="n"/>
      <c r="M22" s="15" t="n"/>
      <c r="N22" s="16" t="n"/>
      <c r="O22" s="15" t="n"/>
      <c r="P22" s="16" t="n"/>
      <c r="Q22" s="15" t="n"/>
      <c r="R22" s="17">
        <f>IF(OR(P22="",Q22=""),"",EDATE(P22,Q22))</f>
        <v/>
      </c>
      <c r="S22" s="14">
        <f>IF(R22="","",IF(R22&lt;DATADATE,"EXPIRED",IF(R22-DATADATE&lt;=WARN_EXP,"EXPIRING","")))</f>
        <v/>
      </c>
      <c r="T22" s="14">
        <f>IF(OR(I22="",J22=""),"",MAX(0,I22-J22))</f>
        <v/>
      </c>
      <c r="U22" s="15" t="n"/>
      <c r="V22" s="15" t="n"/>
    </row>
    <row r="23">
      <c r="A23" s="14">
        <f>IF(C23="","",PROJ&amp;"-"&amp;"HO"&amp;"-"&amp;B23&amp;"-"&amp;TEXT(C23,"0000"))</f>
        <v/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  <c r="M23" s="15" t="n"/>
      <c r="N23" s="16" t="n"/>
      <c r="O23" s="15" t="n"/>
      <c r="P23" s="16" t="n"/>
      <c r="Q23" s="15" t="n"/>
      <c r="R23" s="17">
        <f>IF(OR(P23="",Q23=""),"",EDATE(P23,Q23))</f>
        <v/>
      </c>
      <c r="S23" s="14">
        <f>IF(R23="","",IF(R23&lt;DATADATE,"EXPIRED",IF(R23-DATADATE&lt;=WARN_EXP,"EXPIRING","")))</f>
        <v/>
      </c>
      <c r="T23" s="14">
        <f>IF(OR(I23="",J23=""),"",MAX(0,I23-J23))</f>
        <v/>
      </c>
      <c r="U23" s="15" t="n"/>
      <c r="V23" s="15" t="n"/>
    </row>
    <row r="24">
      <c r="A24" s="14">
        <f>IF(C24="","",PROJ&amp;"-"&amp;"HO"&amp;"-"&amp;B24&amp;"-"&amp;TEXT(C24,"0000"))</f>
        <v/>
      </c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6" t="n"/>
      <c r="M24" s="15" t="n"/>
      <c r="N24" s="16" t="n"/>
      <c r="O24" s="15" t="n"/>
      <c r="P24" s="16" t="n"/>
      <c r="Q24" s="15" t="n"/>
      <c r="R24" s="17">
        <f>IF(OR(P24="",Q24=""),"",EDATE(P24,Q24))</f>
        <v/>
      </c>
      <c r="S24" s="14">
        <f>IF(R24="","",IF(R24&lt;DATADATE,"EXPIRED",IF(R24-DATADATE&lt;=WARN_EXP,"EXPIRING","")))</f>
        <v/>
      </c>
      <c r="T24" s="14">
        <f>IF(OR(I24="",J24=""),"",MAX(0,I24-J24))</f>
        <v/>
      </c>
      <c r="U24" s="15" t="n"/>
      <c r="V24" s="15" t="n"/>
    </row>
    <row r="25">
      <c r="A25" s="14">
        <f>IF(C25="","",PROJ&amp;"-"&amp;"HO"&amp;"-"&amp;B25&amp;"-"&amp;TEXT(C25,"0000"))</f>
        <v/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  <c r="M25" s="15" t="n"/>
      <c r="N25" s="16" t="n"/>
      <c r="O25" s="15" t="n"/>
      <c r="P25" s="16" t="n"/>
      <c r="Q25" s="15" t="n"/>
      <c r="R25" s="17">
        <f>IF(OR(P25="",Q25=""),"",EDATE(P25,Q25))</f>
        <v/>
      </c>
      <c r="S25" s="14">
        <f>IF(R25="","",IF(R25&lt;DATADATE,"EXPIRED",IF(R25-DATADATE&lt;=WARN_EXP,"EXPIRING","")))</f>
        <v/>
      </c>
      <c r="T25" s="14">
        <f>IF(OR(I25="",J25=""),"",MAX(0,I25-J25))</f>
        <v/>
      </c>
      <c r="U25" s="15" t="n"/>
      <c r="V25" s="15" t="n"/>
    </row>
    <row r="26">
      <c r="A26" s="14">
        <f>IF(C26="","",PROJ&amp;"-"&amp;"HO"&amp;"-"&amp;B26&amp;"-"&amp;TEXT(C26,"0000"))</f>
        <v/>
      </c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6" t="n"/>
      <c r="M26" s="15" t="n"/>
      <c r="N26" s="16" t="n"/>
      <c r="O26" s="15" t="n"/>
      <c r="P26" s="16" t="n"/>
      <c r="Q26" s="15" t="n"/>
      <c r="R26" s="17">
        <f>IF(OR(P26="",Q26=""),"",EDATE(P26,Q26))</f>
        <v/>
      </c>
      <c r="S26" s="14">
        <f>IF(R26="","",IF(R26&lt;DATADATE,"EXPIRED",IF(R26-DATADATE&lt;=WARN_EXP,"EXPIRING","")))</f>
        <v/>
      </c>
      <c r="T26" s="14">
        <f>IF(OR(I26="",J26=""),"",MAX(0,I26-J26))</f>
        <v/>
      </c>
      <c r="U26" s="15" t="n"/>
      <c r="V26" s="15" t="n"/>
    </row>
    <row r="27">
      <c r="A27" s="14">
        <f>IF(C27="","",PROJ&amp;"-"&amp;"HO"&amp;"-"&amp;B27&amp;"-"&amp;TEXT(C27,"0000"))</f>
        <v/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 t="n"/>
      <c r="M27" s="15" t="n"/>
      <c r="N27" s="16" t="n"/>
      <c r="O27" s="15" t="n"/>
      <c r="P27" s="16" t="n"/>
      <c r="Q27" s="15" t="n"/>
      <c r="R27" s="17">
        <f>IF(OR(P27="",Q27=""),"",EDATE(P27,Q27))</f>
        <v/>
      </c>
      <c r="S27" s="14">
        <f>IF(R27="","",IF(R27&lt;DATADATE,"EXPIRED",IF(R27-DATADATE&lt;=WARN_EXP,"EXPIRING","")))</f>
        <v/>
      </c>
      <c r="T27" s="14">
        <f>IF(OR(I27="",J27=""),"",MAX(0,I27-J27))</f>
        <v/>
      </c>
      <c r="U27" s="15" t="n"/>
      <c r="V27" s="15" t="n"/>
    </row>
    <row r="28">
      <c r="A28" s="14">
        <f>IF(C28="","",PROJ&amp;"-"&amp;"HO"&amp;"-"&amp;B28&amp;"-"&amp;TEXT(C28,"0000"))</f>
        <v/>
      </c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  <c r="M28" s="15" t="n"/>
      <c r="N28" s="16" t="n"/>
      <c r="O28" s="15" t="n"/>
      <c r="P28" s="16" t="n"/>
      <c r="Q28" s="15" t="n"/>
      <c r="R28" s="17">
        <f>IF(OR(P28="",Q28=""),"",EDATE(P28,Q28))</f>
        <v/>
      </c>
      <c r="S28" s="14">
        <f>IF(R28="","",IF(R28&lt;DATADATE,"EXPIRED",IF(R28-DATADATE&lt;=WARN_EXP,"EXPIRING","")))</f>
        <v/>
      </c>
      <c r="T28" s="14">
        <f>IF(OR(I28="",J28=""),"",MAX(0,I28-J28))</f>
        <v/>
      </c>
      <c r="U28" s="15" t="n"/>
      <c r="V28" s="15" t="n"/>
    </row>
    <row r="29">
      <c r="A29" s="14">
        <f>IF(C29="","",PROJ&amp;"-"&amp;"HO"&amp;"-"&amp;B29&amp;"-"&amp;TEXT(C29,"0000"))</f>
        <v/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 t="n"/>
      <c r="M29" s="15" t="n"/>
      <c r="N29" s="16" t="n"/>
      <c r="O29" s="15" t="n"/>
      <c r="P29" s="16" t="n"/>
      <c r="Q29" s="15" t="n"/>
      <c r="R29" s="17">
        <f>IF(OR(P29="",Q29=""),"",EDATE(P29,Q29))</f>
        <v/>
      </c>
      <c r="S29" s="14">
        <f>IF(R29="","",IF(R29&lt;DATADATE,"EXPIRED",IF(R29-DATADATE&lt;=WARN_EXP,"EXPIRING","")))</f>
        <v/>
      </c>
      <c r="T29" s="14">
        <f>IF(OR(I29="",J29=""),"",MAX(0,I29-J29))</f>
        <v/>
      </c>
      <c r="U29" s="15" t="n"/>
      <c r="V29" s="15" t="n"/>
    </row>
    <row r="30">
      <c r="A30" s="14">
        <f>IF(C30="","",PROJ&amp;"-"&amp;"HO"&amp;"-"&amp;B30&amp;"-"&amp;TEXT(C30,"0000"))</f>
        <v/>
      </c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 t="n"/>
      <c r="M30" s="15" t="n"/>
      <c r="N30" s="16" t="n"/>
      <c r="O30" s="15" t="n"/>
      <c r="P30" s="16" t="n"/>
      <c r="Q30" s="15" t="n"/>
      <c r="R30" s="17">
        <f>IF(OR(P30="",Q30=""),"",EDATE(P30,Q30))</f>
        <v/>
      </c>
      <c r="S30" s="14">
        <f>IF(R30="","",IF(R30&lt;DATADATE,"EXPIRED",IF(R30-DATADATE&lt;=WARN_EXP,"EXPIRING","")))</f>
        <v/>
      </c>
      <c r="T30" s="14">
        <f>IF(OR(I30="",J30=""),"",MAX(0,I30-J30))</f>
        <v/>
      </c>
      <c r="U30" s="15" t="n"/>
      <c r="V30" s="15" t="n"/>
    </row>
    <row r="31">
      <c r="A31" s="14">
        <f>IF(C31="","",PROJ&amp;"-"&amp;"HO"&amp;"-"&amp;B31&amp;"-"&amp;TEXT(C31,"0000"))</f>
        <v/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 t="n"/>
      <c r="M31" s="15" t="n"/>
      <c r="N31" s="16" t="n"/>
      <c r="O31" s="15" t="n"/>
      <c r="P31" s="16" t="n"/>
      <c r="Q31" s="15" t="n"/>
      <c r="R31" s="17">
        <f>IF(OR(P31="",Q31=""),"",EDATE(P31,Q31))</f>
        <v/>
      </c>
      <c r="S31" s="14">
        <f>IF(R31="","",IF(R31&lt;DATADATE,"EXPIRED",IF(R31-DATADATE&lt;=WARN_EXP,"EXPIRING","")))</f>
        <v/>
      </c>
      <c r="T31" s="14">
        <f>IF(OR(I31="",J31=""),"",MAX(0,I31-J31))</f>
        <v/>
      </c>
      <c r="U31" s="15" t="n"/>
      <c r="V31" s="15" t="n"/>
    </row>
    <row r="32">
      <c r="A32" s="14">
        <f>IF(C32="","",PROJ&amp;"-"&amp;"HO"&amp;"-"&amp;B32&amp;"-"&amp;TEXT(C32,"0000"))</f>
        <v/>
      </c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 t="n"/>
      <c r="M32" s="15" t="n"/>
      <c r="N32" s="16" t="n"/>
      <c r="O32" s="15" t="n"/>
      <c r="P32" s="16" t="n"/>
      <c r="Q32" s="15" t="n"/>
      <c r="R32" s="17">
        <f>IF(OR(P32="",Q32=""),"",EDATE(P32,Q32))</f>
        <v/>
      </c>
      <c r="S32" s="14">
        <f>IF(R32="","",IF(R32&lt;DATADATE,"EXPIRED",IF(R32-DATADATE&lt;=WARN_EXP,"EXPIRING","")))</f>
        <v/>
      </c>
      <c r="T32" s="14">
        <f>IF(OR(I32="",J32=""),"",MAX(0,I32-J32))</f>
        <v/>
      </c>
      <c r="U32" s="15" t="n"/>
      <c r="V32" s="15" t="n"/>
    </row>
    <row r="33">
      <c r="A33" s="14">
        <f>IF(C33="","",PROJ&amp;"-"&amp;"HO"&amp;"-"&amp;B33&amp;"-"&amp;TEXT(C33,"0000"))</f>
        <v/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  <c r="M33" s="15" t="n"/>
      <c r="N33" s="16" t="n"/>
      <c r="O33" s="15" t="n"/>
      <c r="P33" s="16" t="n"/>
      <c r="Q33" s="15" t="n"/>
      <c r="R33" s="17">
        <f>IF(OR(P33="",Q33=""),"",EDATE(P33,Q33))</f>
        <v/>
      </c>
      <c r="S33" s="14">
        <f>IF(R33="","",IF(R33&lt;DATADATE,"EXPIRED",IF(R33-DATADATE&lt;=WARN_EXP,"EXPIRING","")))</f>
        <v/>
      </c>
      <c r="T33" s="14">
        <f>IF(OR(I33="",J33=""),"",MAX(0,I33-J33))</f>
        <v/>
      </c>
      <c r="U33" s="15" t="n"/>
      <c r="V33" s="15" t="n"/>
    </row>
    <row r="34">
      <c r="A34" s="14">
        <f>IF(C34="","",PROJ&amp;"-"&amp;"HO"&amp;"-"&amp;B34&amp;"-"&amp;TEXT(C34,"0000"))</f>
        <v/>
      </c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 t="n"/>
      <c r="M34" s="15" t="n"/>
      <c r="N34" s="16" t="n"/>
      <c r="O34" s="15" t="n"/>
      <c r="P34" s="16" t="n"/>
      <c r="Q34" s="15" t="n"/>
      <c r="R34" s="17">
        <f>IF(OR(P34="",Q34=""),"",EDATE(P34,Q34))</f>
        <v/>
      </c>
      <c r="S34" s="14">
        <f>IF(R34="","",IF(R34&lt;DATADATE,"EXPIRED",IF(R34-DATADATE&lt;=WARN_EXP,"EXPIRING","")))</f>
        <v/>
      </c>
      <c r="T34" s="14">
        <f>IF(OR(I34="",J34=""),"",MAX(0,I34-J34))</f>
        <v/>
      </c>
      <c r="U34" s="15" t="n"/>
      <c r="V34" s="15" t="n"/>
    </row>
    <row r="35">
      <c r="A35" s="14">
        <f>IF(C35="","",PROJ&amp;"-"&amp;"HO"&amp;"-"&amp;B35&amp;"-"&amp;TEXT(C35,"0000"))</f>
        <v/>
      </c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 t="n"/>
      <c r="M35" s="15" t="n"/>
      <c r="N35" s="16" t="n"/>
      <c r="O35" s="15" t="n"/>
      <c r="P35" s="16" t="n"/>
      <c r="Q35" s="15" t="n"/>
      <c r="R35" s="17">
        <f>IF(OR(P35="",Q35=""),"",EDATE(P35,Q35))</f>
        <v/>
      </c>
      <c r="S35" s="14">
        <f>IF(R35="","",IF(R35&lt;DATADATE,"EXPIRED",IF(R35-DATADATE&lt;=WARN_EXP,"EXPIRING","")))</f>
        <v/>
      </c>
      <c r="T35" s="14">
        <f>IF(OR(I35="",J35=""),"",MAX(0,I35-J35))</f>
        <v/>
      </c>
      <c r="U35" s="15" t="n"/>
      <c r="V35" s="15" t="n"/>
    </row>
    <row r="36">
      <c r="A36" s="14">
        <f>IF(C36="","",PROJ&amp;"-"&amp;"HO"&amp;"-"&amp;B36&amp;"-"&amp;TEXT(C36,"0000"))</f>
        <v/>
      </c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 t="n"/>
      <c r="M36" s="15" t="n"/>
      <c r="N36" s="16" t="n"/>
      <c r="O36" s="15" t="n"/>
      <c r="P36" s="16" t="n"/>
      <c r="Q36" s="15" t="n"/>
      <c r="R36" s="17">
        <f>IF(OR(P36="",Q36=""),"",EDATE(P36,Q36))</f>
        <v/>
      </c>
      <c r="S36" s="14">
        <f>IF(R36="","",IF(R36&lt;DATADATE,"EXPIRED",IF(R36-DATADATE&lt;=WARN_EXP,"EXPIRING","")))</f>
        <v/>
      </c>
      <c r="T36" s="14">
        <f>IF(OR(I36="",J36=""),"",MAX(0,I36-J36))</f>
        <v/>
      </c>
      <c r="U36" s="15" t="n"/>
      <c r="V36" s="15" t="n"/>
    </row>
    <row r="37">
      <c r="A37" s="14">
        <f>IF(C37="","",PROJ&amp;"-"&amp;"HO"&amp;"-"&amp;B37&amp;"-"&amp;TEXT(C37,"0000"))</f>
        <v/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  <c r="M37" s="15" t="n"/>
      <c r="N37" s="16" t="n"/>
      <c r="O37" s="15" t="n"/>
      <c r="P37" s="16" t="n"/>
      <c r="Q37" s="15" t="n"/>
      <c r="R37" s="17">
        <f>IF(OR(P37="",Q37=""),"",EDATE(P37,Q37))</f>
        <v/>
      </c>
      <c r="S37" s="14">
        <f>IF(R37="","",IF(R37&lt;DATADATE,"EXPIRED",IF(R37-DATADATE&lt;=WARN_EXP,"EXPIRING","")))</f>
        <v/>
      </c>
      <c r="T37" s="14">
        <f>IF(OR(I37="",J37=""),"",MAX(0,I37-J37))</f>
        <v/>
      </c>
      <c r="U37" s="15" t="n"/>
      <c r="V37" s="15" t="n"/>
    </row>
    <row r="38">
      <c r="A38" s="14">
        <f>IF(C38="","",PROJ&amp;"-"&amp;"HO"&amp;"-"&amp;B38&amp;"-"&amp;TEXT(C38,"0000"))</f>
        <v/>
      </c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 t="n"/>
      <c r="M38" s="15" t="n"/>
      <c r="N38" s="16" t="n"/>
      <c r="O38" s="15" t="n"/>
      <c r="P38" s="16" t="n"/>
      <c r="Q38" s="15" t="n"/>
      <c r="R38" s="17">
        <f>IF(OR(P38="",Q38=""),"",EDATE(P38,Q38))</f>
        <v/>
      </c>
      <c r="S38" s="14">
        <f>IF(R38="","",IF(R38&lt;DATADATE,"EXPIRED",IF(R38-DATADATE&lt;=WARN_EXP,"EXPIRING","")))</f>
        <v/>
      </c>
      <c r="T38" s="14">
        <f>IF(OR(I38="",J38=""),"",MAX(0,I38-J38))</f>
        <v/>
      </c>
      <c r="U38" s="15" t="n"/>
      <c r="V38" s="15" t="n"/>
    </row>
    <row r="39">
      <c r="A39" s="14">
        <f>IF(C39="","",PROJ&amp;"-"&amp;"HO"&amp;"-"&amp;B39&amp;"-"&amp;TEXT(C39,"0000"))</f>
        <v/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 t="n"/>
      <c r="M39" s="15" t="n"/>
      <c r="N39" s="16" t="n"/>
      <c r="O39" s="15" t="n"/>
      <c r="P39" s="16" t="n"/>
      <c r="Q39" s="15" t="n"/>
      <c r="R39" s="17">
        <f>IF(OR(P39="",Q39=""),"",EDATE(P39,Q39))</f>
        <v/>
      </c>
      <c r="S39" s="14">
        <f>IF(R39="","",IF(R39&lt;DATADATE,"EXPIRED",IF(R39-DATADATE&lt;=WARN_EXP,"EXPIRING","")))</f>
        <v/>
      </c>
      <c r="T39" s="14">
        <f>IF(OR(I39="",J39=""),"",MAX(0,I39-J39))</f>
        <v/>
      </c>
      <c r="U39" s="15" t="n"/>
      <c r="V39" s="15" t="n"/>
    </row>
    <row r="40">
      <c r="A40" s="14">
        <f>IF(C40="","",PROJ&amp;"-"&amp;"HO"&amp;"-"&amp;B40&amp;"-"&amp;TEXT(C40,"0000"))</f>
        <v/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 t="n"/>
      <c r="M40" s="15" t="n"/>
      <c r="N40" s="16" t="n"/>
      <c r="O40" s="15" t="n"/>
      <c r="P40" s="16" t="n"/>
      <c r="Q40" s="15" t="n"/>
      <c r="R40" s="17">
        <f>IF(OR(P40="",Q40=""),"",EDATE(P40,Q40))</f>
        <v/>
      </c>
      <c r="S40" s="14">
        <f>IF(R40="","",IF(R40&lt;DATADATE,"EXPIRED",IF(R40-DATADATE&lt;=WARN_EXP,"EXPIRING","")))</f>
        <v/>
      </c>
      <c r="T40" s="14">
        <f>IF(OR(I40="",J40=""),"",MAX(0,I40-J40))</f>
        <v/>
      </c>
      <c r="U40" s="15" t="n"/>
      <c r="V40" s="15" t="n"/>
    </row>
    <row r="41">
      <c r="A41" s="14">
        <f>IF(C41="","",PROJ&amp;"-"&amp;"HO"&amp;"-"&amp;B41&amp;"-"&amp;TEXT(C41,"0000"))</f>
        <v/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 t="n"/>
      <c r="M41" s="15" t="n"/>
      <c r="N41" s="16" t="n"/>
      <c r="O41" s="15" t="n"/>
      <c r="P41" s="16" t="n"/>
      <c r="Q41" s="15" t="n"/>
      <c r="R41" s="17">
        <f>IF(OR(P41="",Q41=""),"",EDATE(P41,Q41))</f>
        <v/>
      </c>
      <c r="S41" s="14">
        <f>IF(R41="","",IF(R41&lt;DATADATE,"EXPIRED",IF(R41-DATADATE&lt;=WARN_EXP,"EXPIRING","")))</f>
        <v/>
      </c>
      <c r="T41" s="14">
        <f>IF(OR(I41="",J41=""),"",MAX(0,I41-J41))</f>
        <v/>
      </c>
      <c r="U41" s="15" t="n"/>
      <c r="V41" s="15" t="n"/>
    </row>
    <row r="42">
      <c r="A42" s="14">
        <f>IF(C42="","",PROJ&amp;"-"&amp;"HO"&amp;"-"&amp;B42&amp;"-"&amp;TEXT(C42,"0000"))</f>
        <v/>
      </c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  <c r="M42" s="15" t="n"/>
      <c r="N42" s="16" t="n"/>
      <c r="O42" s="15" t="n"/>
      <c r="P42" s="16" t="n"/>
      <c r="Q42" s="15" t="n"/>
      <c r="R42" s="17">
        <f>IF(OR(P42="",Q42=""),"",EDATE(P42,Q42))</f>
        <v/>
      </c>
      <c r="S42" s="14">
        <f>IF(R42="","",IF(R42&lt;DATADATE,"EXPIRED",IF(R42-DATADATE&lt;=WARN_EXP,"EXPIRING","")))</f>
        <v/>
      </c>
      <c r="T42" s="14">
        <f>IF(OR(I42="",J42=""),"",MAX(0,I42-J42))</f>
        <v/>
      </c>
      <c r="U42" s="15" t="n"/>
      <c r="V42" s="15" t="n"/>
    </row>
    <row r="43">
      <c r="A43" s="14">
        <f>IF(C43="","",PROJ&amp;"-"&amp;"HO"&amp;"-"&amp;B43&amp;"-"&amp;TEXT(C43,"0000"))</f>
        <v/>
      </c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 t="n"/>
      <c r="M43" s="15" t="n"/>
      <c r="N43" s="16" t="n"/>
      <c r="O43" s="15" t="n"/>
      <c r="P43" s="16" t="n"/>
      <c r="Q43" s="15" t="n"/>
      <c r="R43" s="17">
        <f>IF(OR(P43="",Q43=""),"",EDATE(P43,Q43))</f>
        <v/>
      </c>
      <c r="S43" s="14">
        <f>IF(R43="","",IF(R43&lt;DATADATE,"EXPIRED",IF(R43-DATADATE&lt;=WARN_EXP,"EXPIRING","")))</f>
        <v/>
      </c>
      <c r="T43" s="14">
        <f>IF(OR(I43="",J43=""),"",MAX(0,I43-J43))</f>
        <v/>
      </c>
      <c r="U43" s="15" t="n"/>
      <c r="V43" s="15" t="n"/>
    </row>
    <row r="44">
      <c r="A44" s="14">
        <f>IF(C44="","",PROJ&amp;"-"&amp;"HO"&amp;"-"&amp;B44&amp;"-"&amp;TEXT(C44,"0000"))</f>
        <v/>
      </c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 t="n"/>
      <c r="M44" s="15" t="n"/>
      <c r="N44" s="16" t="n"/>
      <c r="O44" s="15" t="n"/>
      <c r="P44" s="16" t="n"/>
      <c r="Q44" s="15" t="n"/>
      <c r="R44" s="17">
        <f>IF(OR(P44="",Q44=""),"",EDATE(P44,Q44))</f>
        <v/>
      </c>
      <c r="S44" s="14">
        <f>IF(R44="","",IF(R44&lt;DATADATE,"EXPIRED",IF(R44-DATADATE&lt;=WARN_EXP,"EXPIRING","")))</f>
        <v/>
      </c>
      <c r="T44" s="14">
        <f>IF(OR(I44="",J44=""),"",MAX(0,I44-J44))</f>
        <v/>
      </c>
      <c r="U44" s="15" t="n"/>
      <c r="V44" s="15" t="n"/>
    </row>
    <row r="45">
      <c r="A45" s="14">
        <f>IF(C45="","",PROJ&amp;"-"&amp;"HO"&amp;"-"&amp;B45&amp;"-"&amp;TEXT(C45,"0000"))</f>
        <v/>
      </c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 t="n"/>
      <c r="M45" s="15" t="n"/>
      <c r="N45" s="16" t="n"/>
      <c r="O45" s="15" t="n"/>
      <c r="P45" s="16" t="n"/>
      <c r="Q45" s="15" t="n"/>
      <c r="R45" s="17">
        <f>IF(OR(P45="",Q45=""),"",EDATE(P45,Q45))</f>
        <v/>
      </c>
      <c r="S45" s="14">
        <f>IF(R45="","",IF(R45&lt;DATADATE,"EXPIRED",IF(R45-DATADATE&lt;=WARN_EXP,"EXPIRING","")))</f>
        <v/>
      </c>
      <c r="T45" s="14">
        <f>IF(OR(I45="",J45=""),"",MAX(0,I45-J45))</f>
        <v/>
      </c>
      <c r="U45" s="15" t="n"/>
      <c r="V45" s="15" t="n"/>
    </row>
    <row r="46">
      <c r="A46" s="14">
        <f>IF(C46="","",PROJ&amp;"-"&amp;"HO"&amp;"-"&amp;B46&amp;"-"&amp;TEXT(C46,"0000"))</f>
        <v/>
      </c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 t="n"/>
      <c r="M46" s="15" t="n"/>
      <c r="N46" s="16" t="n"/>
      <c r="O46" s="15" t="n"/>
      <c r="P46" s="16" t="n"/>
      <c r="Q46" s="15" t="n"/>
      <c r="R46" s="17">
        <f>IF(OR(P46="",Q46=""),"",EDATE(P46,Q46))</f>
        <v/>
      </c>
      <c r="S46" s="14">
        <f>IF(R46="","",IF(R46&lt;DATADATE,"EXPIRED",IF(R46-DATADATE&lt;=WARN_EXP,"EXPIRING","")))</f>
        <v/>
      </c>
      <c r="T46" s="14">
        <f>IF(OR(I46="",J46=""),"",MAX(0,I46-J46))</f>
        <v/>
      </c>
      <c r="U46" s="15" t="n"/>
      <c r="V46" s="15" t="n"/>
    </row>
    <row r="47">
      <c r="A47" s="14">
        <f>IF(C47="","",PROJ&amp;"-"&amp;"HO"&amp;"-"&amp;B47&amp;"-"&amp;TEXT(C47,"0000"))</f>
        <v/>
      </c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 t="n"/>
      <c r="M47" s="15" t="n"/>
      <c r="N47" s="16" t="n"/>
      <c r="O47" s="15" t="n"/>
      <c r="P47" s="16" t="n"/>
      <c r="Q47" s="15" t="n"/>
      <c r="R47" s="17">
        <f>IF(OR(P47="",Q47=""),"",EDATE(P47,Q47))</f>
        <v/>
      </c>
      <c r="S47" s="14">
        <f>IF(R47="","",IF(R47&lt;DATADATE,"EXPIRED",IF(R47-DATADATE&lt;=WARN_EXP,"EXPIRING","")))</f>
        <v/>
      </c>
      <c r="T47" s="14">
        <f>IF(OR(I47="",J47=""),"",MAX(0,I47-J47))</f>
        <v/>
      </c>
      <c r="U47" s="15" t="n"/>
      <c r="V47" s="15" t="n"/>
    </row>
    <row r="48">
      <c r="A48" s="14">
        <f>IF(C48="","",PROJ&amp;"-"&amp;"HO"&amp;"-"&amp;B48&amp;"-"&amp;TEXT(C48,"0000"))</f>
        <v/>
      </c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 t="n"/>
      <c r="M48" s="15" t="n"/>
      <c r="N48" s="16" t="n"/>
      <c r="O48" s="15" t="n"/>
      <c r="P48" s="16" t="n"/>
      <c r="Q48" s="15" t="n"/>
      <c r="R48" s="17">
        <f>IF(OR(P48="",Q48=""),"",EDATE(P48,Q48))</f>
        <v/>
      </c>
      <c r="S48" s="14">
        <f>IF(R48="","",IF(R48&lt;DATADATE,"EXPIRED",IF(R48-DATADATE&lt;=WARN_EXP,"EXPIRING","")))</f>
        <v/>
      </c>
      <c r="T48" s="14">
        <f>IF(OR(I48="",J48=""),"",MAX(0,I48-J48))</f>
        <v/>
      </c>
      <c r="U48" s="15" t="n"/>
      <c r="V48" s="15" t="n"/>
    </row>
    <row r="49">
      <c r="A49" s="14">
        <f>IF(C49="","",PROJ&amp;"-"&amp;"HO"&amp;"-"&amp;B49&amp;"-"&amp;TEXT(C49,"0000"))</f>
        <v/>
      </c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 t="n"/>
      <c r="M49" s="15" t="n"/>
      <c r="N49" s="16" t="n"/>
      <c r="O49" s="15" t="n"/>
      <c r="P49" s="16" t="n"/>
      <c r="Q49" s="15" t="n"/>
      <c r="R49" s="17">
        <f>IF(OR(P49="",Q49=""),"",EDATE(P49,Q49))</f>
        <v/>
      </c>
      <c r="S49" s="14">
        <f>IF(R49="","",IF(R49&lt;DATADATE,"EXPIRED",IF(R49-DATADATE&lt;=WARN_EXP,"EXPIRING","")))</f>
        <v/>
      </c>
      <c r="T49" s="14">
        <f>IF(OR(I49="",J49=""),"",MAX(0,I49-J49))</f>
        <v/>
      </c>
      <c r="U49" s="15" t="n"/>
      <c r="V49" s="15" t="n"/>
    </row>
    <row r="50">
      <c r="A50" s="14">
        <f>IF(C50="","",PROJ&amp;"-"&amp;"HO"&amp;"-"&amp;B50&amp;"-"&amp;TEXT(C50,"0000"))</f>
        <v/>
      </c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 t="n"/>
      <c r="M50" s="15" t="n"/>
      <c r="N50" s="16" t="n"/>
      <c r="O50" s="15" t="n"/>
      <c r="P50" s="16" t="n"/>
      <c r="Q50" s="15" t="n"/>
      <c r="R50" s="17">
        <f>IF(OR(P50="",Q50=""),"",EDATE(P50,Q50))</f>
        <v/>
      </c>
      <c r="S50" s="14">
        <f>IF(R50="","",IF(R50&lt;DATADATE,"EXPIRED",IF(R50-DATADATE&lt;=WARN_EXP,"EXPIRING","")))</f>
        <v/>
      </c>
      <c r="T50" s="14">
        <f>IF(OR(I50="",J50=""),"",MAX(0,I50-J50))</f>
        <v/>
      </c>
      <c r="U50" s="15" t="n"/>
      <c r="V50" s="15" t="n"/>
    </row>
    <row r="51">
      <c r="A51" s="14">
        <f>IF(C51="","",PROJ&amp;"-"&amp;"HO"&amp;"-"&amp;B51&amp;"-"&amp;TEXT(C51,"0000"))</f>
        <v/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 t="n"/>
      <c r="M51" s="15" t="n"/>
      <c r="N51" s="16" t="n"/>
      <c r="O51" s="15" t="n"/>
      <c r="P51" s="16" t="n"/>
      <c r="Q51" s="15" t="n"/>
      <c r="R51" s="17">
        <f>IF(OR(P51="",Q51=""),"",EDATE(P51,Q51))</f>
        <v/>
      </c>
      <c r="S51" s="14">
        <f>IF(R51="","",IF(R51&lt;DATADATE,"EXPIRED",IF(R51-DATADATE&lt;=WARN_EXP,"EXPIRING","")))</f>
        <v/>
      </c>
      <c r="T51" s="14">
        <f>IF(OR(I51="",J51=""),"",MAX(0,I51-J51))</f>
        <v/>
      </c>
      <c r="U51" s="15" t="n"/>
      <c r="V51" s="15" t="n"/>
    </row>
    <row r="52">
      <c r="A52" s="14">
        <f>IF(C52="","",PROJ&amp;"-"&amp;"HO"&amp;"-"&amp;B52&amp;"-"&amp;TEXT(C52,"0000"))</f>
        <v/>
      </c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 t="n"/>
      <c r="M52" s="15" t="n"/>
      <c r="N52" s="16" t="n"/>
      <c r="O52" s="15" t="n"/>
      <c r="P52" s="16" t="n"/>
      <c r="Q52" s="15" t="n"/>
      <c r="R52" s="17">
        <f>IF(OR(P52="",Q52=""),"",EDATE(P52,Q52))</f>
        <v/>
      </c>
      <c r="S52" s="14">
        <f>IF(R52="","",IF(R52&lt;DATADATE,"EXPIRED",IF(R52-DATADATE&lt;=WARN_EXP,"EXPIRING","")))</f>
        <v/>
      </c>
      <c r="T52" s="14">
        <f>IF(OR(I52="",J52=""),"",MAX(0,I52-J52))</f>
        <v/>
      </c>
      <c r="U52" s="15" t="n"/>
      <c r="V52" s="15" t="n"/>
    </row>
    <row r="53">
      <c r="A53" s="14">
        <f>IF(C53="","",PROJ&amp;"-"&amp;"HO"&amp;"-"&amp;B53&amp;"-"&amp;TEXT(C53,"0000"))</f>
        <v/>
      </c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 t="n"/>
      <c r="M53" s="15" t="n"/>
      <c r="N53" s="16" t="n"/>
      <c r="O53" s="15" t="n"/>
      <c r="P53" s="16" t="n"/>
      <c r="Q53" s="15" t="n"/>
      <c r="R53" s="17">
        <f>IF(OR(P53="",Q53=""),"",EDATE(P53,Q53))</f>
        <v/>
      </c>
      <c r="S53" s="14">
        <f>IF(R53="","",IF(R53&lt;DATADATE,"EXPIRED",IF(R53-DATADATE&lt;=WARN_EXP,"EXPIRING","")))</f>
        <v/>
      </c>
      <c r="T53" s="14">
        <f>IF(OR(I53="",J53=""),"",MAX(0,I53-J53))</f>
        <v/>
      </c>
      <c r="U53" s="15" t="n"/>
      <c r="V53" s="15" t="n"/>
    </row>
    <row r="54">
      <c r="A54" s="14">
        <f>IF(C54="","",PROJ&amp;"-"&amp;"HO"&amp;"-"&amp;B54&amp;"-"&amp;TEXT(C54,"0000"))</f>
        <v/>
      </c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 t="n"/>
      <c r="M54" s="15" t="n"/>
      <c r="N54" s="16" t="n"/>
      <c r="O54" s="15" t="n"/>
      <c r="P54" s="16" t="n"/>
      <c r="Q54" s="15" t="n"/>
      <c r="R54" s="17">
        <f>IF(OR(P54="",Q54=""),"",EDATE(P54,Q54))</f>
        <v/>
      </c>
      <c r="S54" s="14">
        <f>IF(R54="","",IF(R54&lt;DATADATE,"EXPIRED",IF(R54-DATADATE&lt;=WARN_EXP,"EXPIRING","")))</f>
        <v/>
      </c>
      <c r="T54" s="14">
        <f>IF(OR(I54="",J54=""),"",MAX(0,I54-J54))</f>
        <v/>
      </c>
      <c r="U54" s="15" t="n"/>
      <c r="V54" s="15" t="n"/>
    </row>
    <row r="55">
      <c r="A55" s="14">
        <f>IF(C55="","",PROJ&amp;"-"&amp;"HO"&amp;"-"&amp;B55&amp;"-"&amp;TEXT(C55,"0000"))</f>
        <v/>
      </c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 t="n"/>
      <c r="M55" s="15" t="n"/>
      <c r="N55" s="16" t="n"/>
      <c r="O55" s="15" t="n"/>
      <c r="P55" s="16" t="n"/>
      <c r="Q55" s="15" t="n"/>
      <c r="R55" s="17">
        <f>IF(OR(P55="",Q55=""),"",EDATE(P55,Q55))</f>
        <v/>
      </c>
      <c r="S55" s="14">
        <f>IF(R55="","",IF(R55&lt;DATADATE,"EXPIRED",IF(R55-DATADATE&lt;=WARN_EXP,"EXPIRING","")))</f>
        <v/>
      </c>
      <c r="T55" s="14">
        <f>IF(OR(I55="",J55=""),"",MAX(0,I55-J55))</f>
        <v/>
      </c>
      <c r="U55" s="15" t="n"/>
      <c r="V55" s="15" t="n"/>
    </row>
    <row r="56">
      <c r="A56" s="14">
        <f>IF(C56="","",PROJ&amp;"-"&amp;"HO"&amp;"-"&amp;B56&amp;"-"&amp;TEXT(C56,"0000"))</f>
        <v/>
      </c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 t="n"/>
      <c r="M56" s="15" t="n"/>
      <c r="N56" s="16" t="n"/>
      <c r="O56" s="15" t="n"/>
      <c r="P56" s="16" t="n"/>
      <c r="Q56" s="15" t="n"/>
      <c r="R56" s="17">
        <f>IF(OR(P56="",Q56=""),"",EDATE(P56,Q56))</f>
        <v/>
      </c>
      <c r="S56" s="14">
        <f>IF(R56="","",IF(R56&lt;DATADATE,"EXPIRED",IF(R56-DATADATE&lt;=WARN_EXP,"EXPIRING","")))</f>
        <v/>
      </c>
      <c r="T56" s="14">
        <f>IF(OR(I56="",J56=""),"",MAX(0,I56-J56))</f>
        <v/>
      </c>
      <c r="U56" s="15" t="n"/>
      <c r="V56" s="15" t="n"/>
    </row>
    <row r="57">
      <c r="A57" s="14">
        <f>IF(C57="","",PROJ&amp;"-"&amp;"HO"&amp;"-"&amp;B57&amp;"-"&amp;TEXT(C57,"0000"))</f>
        <v/>
      </c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 t="n"/>
      <c r="M57" s="15" t="n"/>
      <c r="N57" s="16" t="n"/>
      <c r="O57" s="15" t="n"/>
      <c r="P57" s="16" t="n"/>
      <c r="Q57" s="15" t="n"/>
      <c r="R57" s="17">
        <f>IF(OR(P57="",Q57=""),"",EDATE(P57,Q57))</f>
        <v/>
      </c>
      <c r="S57" s="14">
        <f>IF(R57="","",IF(R57&lt;DATADATE,"EXPIRED",IF(R57-DATADATE&lt;=WARN_EXP,"EXPIRING","")))</f>
        <v/>
      </c>
      <c r="T57" s="14">
        <f>IF(OR(I57="",J57=""),"",MAX(0,I57-J57))</f>
        <v/>
      </c>
      <c r="U57" s="15" t="n"/>
      <c r="V57" s="15" t="n"/>
    </row>
    <row r="58">
      <c r="A58" s="14">
        <f>IF(C58="","",PROJ&amp;"-"&amp;"HO"&amp;"-"&amp;B58&amp;"-"&amp;TEXT(C58,"0000"))</f>
        <v/>
      </c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 t="n"/>
      <c r="M58" s="15" t="n"/>
      <c r="N58" s="16" t="n"/>
      <c r="O58" s="15" t="n"/>
      <c r="P58" s="16" t="n"/>
      <c r="Q58" s="15" t="n"/>
      <c r="R58" s="17">
        <f>IF(OR(P58="",Q58=""),"",EDATE(P58,Q58))</f>
        <v/>
      </c>
      <c r="S58" s="14">
        <f>IF(R58="","",IF(R58&lt;DATADATE,"EXPIRED",IF(R58-DATADATE&lt;=WARN_EXP,"EXPIRING","")))</f>
        <v/>
      </c>
      <c r="T58" s="14">
        <f>IF(OR(I58="",J58=""),"",MAX(0,I58-J58))</f>
        <v/>
      </c>
      <c r="U58" s="15" t="n"/>
      <c r="V58" s="15" t="n"/>
    </row>
    <row r="59">
      <c r="A59" s="14">
        <f>IF(C59="","",PROJ&amp;"-"&amp;"HO"&amp;"-"&amp;B59&amp;"-"&amp;TEXT(C59,"0000"))</f>
        <v/>
      </c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 t="n"/>
      <c r="M59" s="15" t="n"/>
      <c r="N59" s="16" t="n"/>
      <c r="O59" s="15" t="n"/>
      <c r="P59" s="16" t="n"/>
      <c r="Q59" s="15" t="n"/>
      <c r="R59" s="17">
        <f>IF(OR(P59="",Q59=""),"",EDATE(P59,Q59))</f>
        <v/>
      </c>
      <c r="S59" s="14">
        <f>IF(R59="","",IF(R59&lt;DATADATE,"EXPIRED",IF(R59-DATADATE&lt;=WARN_EXP,"EXPIRING","")))</f>
        <v/>
      </c>
      <c r="T59" s="14">
        <f>IF(OR(I59="",J59=""),"",MAX(0,I59-J59))</f>
        <v/>
      </c>
      <c r="U59" s="15" t="n"/>
      <c r="V59" s="15" t="n"/>
    </row>
    <row r="60">
      <c r="A60" s="14">
        <f>IF(C60="","",PROJ&amp;"-"&amp;"HO"&amp;"-"&amp;B60&amp;"-"&amp;TEXT(C60,"0000"))</f>
        <v/>
      </c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 t="n"/>
      <c r="M60" s="15" t="n"/>
      <c r="N60" s="16" t="n"/>
      <c r="O60" s="15" t="n"/>
      <c r="P60" s="16" t="n"/>
      <c r="Q60" s="15" t="n"/>
      <c r="R60" s="17">
        <f>IF(OR(P60="",Q60=""),"",EDATE(P60,Q60))</f>
        <v/>
      </c>
      <c r="S60" s="14">
        <f>IF(R60="","",IF(R60&lt;DATADATE,"EXPIRED",IF(R60-DATADATE&lt;=WARN_EXP,"EXPIRING","")))</f>
        <v/>
      </c>
      <c r="T60" s="14">
        <f>IF(OR(I60="",J60=""),"",MAX(0,I60-J60))</f>
        <v/>
      </c>
      <c r="U60" s="15" t="n"/>
      <c r="V60" s="15" t="n"/>
    </row>
    <row r="61">
      <c r="A61" s="14">
        <f>IF(C61="","",PROJ&amp;"-"&amp;"HO"&amp;"-"&amp;B61&amp;"-"&amp;TEXT(C61,"0000"))</f>
        <v/>
      </c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 t="n"/>
      <c r="M61" s="15" t="n"/>
      <c r="N61" s="16" t="n"/>
      <c r="O61" s="15" t="n"/>
      <c r="P61" s="16" t="n"/>
      <c r="Q61" s="15" t="n"/>
      <c r="R61" s="17">
        <f>IF(OR(P61="",Q61=""),"",EDATE(P61,Q61))</f>
        <v/>
      </c>
      <c r="S61" s="14">
        <f>IF(R61="","",IF(R61&lt;DATADATE,"EXPIRED",IF(R61-DATADATE&lt;=WARN_EXP,"EXPIRING","")))</f>
        <v/>
      </c>
      <c r="T61" s="14">
        <f>IF(OR(I61="",J61=""),"",MAX(0,I61-J61))</f>
        <v/>
      </c>
      <c r="U61" s="15" t="n"/>
      <c r="V61" s="15" t="n"/>
    </row>
    <row r="62">
      <c r="A62" s="14">
        <f>IF(C62="","",PROJ&amp;"-"&amp;"HO"&amp;"-"&amp;B62&amp;"-"&amp;TEXT(C62,"0000"))</f>
        <v/>
      </c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 t="n"/>
      <c r="M62" s="15" t="n"/>
      <c r="N62" s="16" t="n"/>
      <c r="O62" s="15" t="n"/>
      <c r="P62" s="16" t="n"/>
      <c r="Q62" s="15" t="n"/>
      <c r="R62" s="17">
        <f>IF(OR(P62="",Q62=""),"",EDATE(P62,Q62))</f>
        <v/>
      </c>
      <c r="S62" s="14">
        <f>IF(R62="","",IF(R62&lt;DATADATE,"EXPIRED",IF(R62-DATADATE&lt;=WARN_EXP,"EXPIRING","")))</f>
        <v/>
      </c>
      <c r="T62" s="14">
        <f>IF(OR(I62="",J62=""),"",MAX(0,I62-J62))</f>
        <v/>
      </c>
      <c r="U62" s="15" t="n"/>
      <c r="V62" s="15" t="n"/>
    </row>
    <row r="63">
      <c r="A63" s="14">
        <f>IF(C63="","",PROJ&amp;"-"&amp;"HO"&amp;"-"&amp;B63&amp;"-"&amp;TEXT(C63,"0000"))</f>
        <v/>
      </c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 t="n"/>
      <c r="M63" s="15" t="n"/>
      <c r="N63" s="16" t="n"/>
      <c r="O63" s="15" t="n"/>
      <c r="P63" s="16" t="n"/>
      <c r="Q63" s="15" t="n"/>
      <c r="R63" s="17">
        <f>IF(OR(P63="",Q63=""),"",EDATE(P63,Q63))</f>
        <v/>
      </c>
      <c r="S63" s="14">
        <f>IF(R63="","",IF(R63&lt;DATADATE,"EXPIRED",IF(R63-DATADATE&lt;=WARN_EXP,"EXPIRING","")))</f>
        <v/>
      </c>
      <c r="T63" s="14">
        <f>IF(OR(I63="",J63=""),"",MAX(0,I63-J63))</f>
        <v/>
      </c>
      <c r="U63" s="15" t="n"/>
      <c r="V63" s="15" t="n"/>
    </row>
    <row r="64">
      <c r="A64" s="14">
        <f>IF(C64="","",PROJ&amp;"-"&amp;"HO"&amp;"-"&amp;B64&amp;"-"&amp;TEXT(C64,"0000"))</f>
        <v/>
      </c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 t="n"/>
      <c r="M64" s="15" t="n"/>
      <c r="N64" s="16" t="n"/>
      <c r="O64" s="15" t="n"/>
      <c r="P64" s="16" t="n"/>
      <c r="Q64" s="15" t="n"/>
      <c r="R64" s="17">
        <f>IF(OR(P64="",Q64=""),"",EDATE(P64,Q64))</f>
        <v/>
      </c>
      <c r="S64" s="14">
        <f>IF(R64="","",IF(R64&lt;DATADATE,"EXPIRED",IF(R64-DATADATE&lt;=WARN_EXP,"EXPIRING","")))</f>
        <v/>
      </c>
      <c r="T64" s="14">
        <f>IF(OR(I64="",J64=""),"",MAX(0,I64-J64))</f>
        <v/>
      </c>
      <c r="U64" s="15" t="n"/>
      <c r="V64" s="15" t="n"/>
    </row>
    <row r="65">
      <c r="A65" s="14">
        <f>IF(C65="","",PROJ&amp;"-"&amp;"HO"&amp;"-"&amp;B65&amp;"-"&amp;TEXT(C65,"0000"))</f>
        <v/>
      </c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 t="n"/>
      <c r="M65" s="15" t="n"/>
      <c r="N65" s="16" t="n"/>
      <c r="O65" s="15" t="n"/>
      <c r="P65" s="16" t="n"/>
      <c r="Q65" s="15" t="n"/>
      <c r="R65" s="17">
        <f>IF(OR(P65="",Q65=""),"",EDATE(P65,Q65))</f>
        <v/>
      </c>
      <c r="S65" s="14">
        <f>IF(R65="","",IF(R65&lt;DATADATE,"EXPIRED",IF(R65-DATADATE&lt;=WARN_EXP,"EXPIRING","")))</f>
        <v/>
      </c>
      <c r="T65" s="14">
        <f>IF(OR(I65="",J65=""),"",MAX(0,I65-J65))</f>
        <v/>
      </c>
      <c r="U65" s="15" t="n"/>
      <c r="V65" s="15" t="n"/>
    </row>
    <row r="66">
      <c r="A66" s="14">
        <f>IF(C66="","",PROJ&amp;"-"&amp;"HO"&amp;"-"&amp;B66&amp;"-"&amp;TEXT(C66,"0000"))</f>
        <v/>
      </c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 t="n"/>
      <c r="M66" s="15" t="n"/>
      <c r="N66" s="16" t="n"/>
      <c r="O66" s="15" t="n"/>
      <c r="P66" s="16" t="n"/>
      <c r="Q66" s="15" t="n"/>
      <c r="R66" s="17">
        <f>IF(OR(P66="",Q66=""),"",EDATE(P66,Q66))</f>
        <v/>
      </c>
      <c r="S66" s="14">
        <f>IF(R66="","",IF(R66&lt;DATADATE,"EXPIRED",IF(R66-DATADATE&lt;=WARN_EXP,"EXPIRING","")))</f>
        <v/>
      </c>
      <c r="T66" s="14">
        <f>IF(OR(I66="",J66=""),"",MAX(0,I66-J66))</f>
        <v/>
      </c>
      <c r="U66" s="15" t="n"/>
      <c r="V66" s="15" t="n"/>
    </row>
    <row r="67">
      <c r="A67" s="14">
        <f>IF(C67="","",PROJ&amp;"-"&amp;"HO"&amp;"-"&amp;B67&amp;"-"&amp;TEXT(C67,"0000"))</f>
        <v/>
      </c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 t="n"/>
      <c r="M67" s="15" t="n"/>
      <c r="N67" s="16" t="n"/>
      <c r="O67" s="15" t="n"/>
      <c r="P67" s="16" t="n"/>
      <c r="Q67" s="15" t="n"/>
      <c r="R67" s="17">
        <f>IF(OR(P67="",Q67=""),"",EDATE(P67,Q67))</f>
        <v/>
      </c>
      <c r="S67" s="14">
        <f>IF(R67="","",IF(R67&lt;DATADATE,"EXPIRED",IF(R67-DATADATE&lt;=WARN_EXP,"EXPIRING","")))</f>
        <v/>
      </c>
      <c r="T67" s="14">
        <f>IF(OR(I67="",J67=""),"",MAX(0,I67-J67))</f>
        <v/>
      </c>
      <c r="U67" s="15" t="n"/>
      <c r="V67" s="15" t="n"/>
    </row>
    <row r="68">
      <c r="A68" s="14">
        <f>IF(C68="","",PROJ&amp;"-"&amp;"HO"&amp;"-"&amp;B68&amp;"-"&amp;TEXT(C68,"0000"))</f>
        <v/>
      </c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 t="n"/>
      <c r="M68" s="15" t="n"/>
      <c r="N68" s="16" t="n"/>
      <c r="O68" s="15" t="n"/>
      <c r="P68" s="16" t="n"/>
      <c r="Q68" s="15" t="n"/>
      <c r="R68" s="17">
        <f>IF(OR(P68="",Q68=""),"",EDATE(P68,Q68))</f>
        <v/>
      </c>
      <c r="S68" s="14">
        <f>IF(R68="","",IF(R68&lt;DATADATE,"EXPIRED",IF(R68-DATADATE&lt;=WARN_EXP,"EXPIRING","")))</f>
        <v/>
      </c>
      <c r="T68" s="14">
        <f>IF(OR(I68="",J68=""),"",MAX(0,I68-J68))</f>
        <v/>
      </c>
      <c r="U68" s="15" t="n"/>
      <c r="V68" s="15" t="n"/>
    </row>
    <row r="69">
      <c r="A69" s="14">
        <f>IF(C69="","",PROJ&amp;"-"&amp;"HO"&amp;"-"&amp;B69&amp;"-"&amp;TEXT(C69,"0000"))</f>
        <v/>
      </c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 t="n"/>
      <c r="M69" s="15" t="n"/>
      <c r="N69" s="16" t="n"/>
      <c r="O69" s="15" t="n"/>
      <c r="P69" s="16" t="n"/>
      <c r="Q69" s="15" t="n"/>
      <c r="R69" s="17">
        <f>IF(OR(P69="",Q69=""),"",EDATE(P69,Q69))</f>
        <v/>
      </c>
      <c r="S69" s="14">
        <f>IF(R69="","",IF(R69&lt;DATADATE,"EXPIRED",IF(R69-DATADATE&lt;=WARN_EXP,"EXPIRING","")))</f>
        <v/>
      </c>
      <c r="T69" s="14">
        <f>IF(OR(I69="",J69=""),"",MAX(0,I69-J69))</f>
        <v/>
      </c>
      <c r="U69" s="15" t="n"/>
      <c r="V69" s="15" t="n"/>
    </row>
    <row r="70">
      <c r="A70" s="14">
        <f>IF(C70="","",PROJ&amp;"-"&amp;"HO"&amp;"-"&amp;B70&amp;"-"&amp;TEXT(C70,"0000"))</f>
        <v/>
      </c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 t="n"/>
      <c r="M70" s="15" t="n"/>
      <c r="N70" s="16" t="n"/>
      <c r="O70" s="15" t="n"/>
      <c r="P70" s="16" t="n"/>
      <c r="Q70" s="15" t="n"/>
      <c r="R70" s="17">
        <f>IF(OR(P70="",Q70=""),"",EDATE(P70,Q70))</f>
        <v/>
      </c>
      <c r="S70" s="14">
        <f>IF(R70="","",IF(R70&lt;DATADATE,"EXPIRED",IF(R70-DATADATE&lt;=WARN_EXP,"EXPIRING","")))</f>
        <v/>
      </c>
      <c r="T70" s="14">
        <f>IF(OR(I70="",J70=""),"",MAX(0,I70-J70))</f>
        <v/>
      </c>
      <c r="U70" s="15" t="n"/>
      <c r="V70" s="15" t="n"/>
    </row>
    <row r="71">
      <c r="A71" s="14">
        <f>IF(C71="","",PROJ&amp;"-"&amp;"HO"&amp;"-"&amp;B71&amp;"-"&amp;TEXT(C71,"0000"))</f>
        <v/>
      </c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 t="n"/>
      <c r="M71" s="15" t="n"/>
      <c r="N71" s="16" t="n"/>
      <c r="O71" s="15" t="n"/>
      <c r="P71" s="16" t="n"/>
      <c r="Q71" s="15" t="n"/>
      <c r="R71" s="17">
        <f>IF(OR(P71="",Q71=""),"",EDATE(P71,Q71))</f>
        <v/>
      </c>
      <c r="S71" s="14">
        <f>IF(R71="","",IF(R71&lt;DATADATE,"EXPIRED",IF(R71-DATADATE&lt;=WARN_EXP,"EXPIRING","")))</f>
        <v/>
      </c>
      <c r="T71" s="14">
        <f>IF(OR(I71="",J71=""),"",MAX(0,I71-J71))</f>
        <v/>
      </c>
      <c r="U71" s="15" t="n"/>
      <c r="V71" s="15" t="n"/>
    </row>
    <row r="72">
      <c r="A72" s="14">
        <f>IF(C72="","",PROJ&amp;"-"&amp;"HO"&amp;"-"&amp;B72&amp;"-"&amp;TEXT(C72,"0000"))</f>
        <v/>
      </c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 t="n"/>
      <c r="M72" s="15" t="n"/>
      <c r="N72" s="16" t="n"/>
      <c r="O72" s="15" t="n"/>
      <c r="P72" s="16" t="n"/>
      <c r="Q72" s="15" t="n"/>
      <c r="R72" s="17">
        <f>IF(OR(P72="",Q72=""),"",EDATE(P72,Q72))</f>
        <v/>
      </c>
      <c r="S72" s="14">
        <f>IF(R72="","",IF(R72&lt;DATADATE,"EXPIRED",IF(R72-DATADATE&lt;=WARN_EXP,"EXPIRING","")))</f>
        <v/>
      </c>
      <c r="T72" s="14">
        <f>IF(OR(I72="",J72=""),"",MAX(0,I72-J72))</f>
        <v/>
      </c>
      <c r="U72" s="15" t="n"/>
      <c r="V72" s="15" t="n"/>
    </row>
    <row r="73">
      <c r="A73" s="14">
        <f>IF(C73="","",PROJ&amp;"-"&amp;"HO"&amp;"-"&amp;B73&amp;"-"&amp;TEXT(C73,"0000"))</f>
        <v/>
      </c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 t="n"/>
      <c r="M73" s="15" t="n"/>
      <c r="N73" s="16" t="n"/>
      <c r="O73" s="15" t="n"/>
      <c r="P73" s="16" t="n"/>
      <c r="Q73" s="15" t="n"/>
      <c r="R73" s="17">
        <f>IF(OR(P73="",Q73=""),"",EDATE(P73,Q73))</f>
        <v/>
      </c>
      <c r="S73" s="14">
        <f>IF(R73="","",IF(R73&lt;DATADATE,"EXPIRED",IF(R73-DATADATE&lt;=WARN_EXP,"EXPIRING","")))</f>
        <v/>
      </c>
      <c r="T73" s="14">
        <f>IF(OR(I73="",J73=""),"",MAX(0,I73-J73))</f>
        <v/>
      </c>
      <c r="U73" s="15" t="n"/>
      <c r="V73" s="15" t="n"/>
    </row>
    <row r="74">
      <c r="A74" s="14">
        <f>IF(C74="","",PROJ&amp;"-"&amp;"HO"&amp;"-"&amp;B74&amp;"-"&amp;TEXT(C74,"0000"))</f>
        <v/>
      </c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 t="n"/>
      <c r="M74" s="15" t="n"/>
      <c r="N74" s="16" t="n"/>
      <c r="O74" s="15" t="n"/>
      <c r="P74" s="16" t="n"/>
      <c r="Q74" s="15" t="n"/>
      <c r="R74" s="17">
        <f>IF(OR(P74="",Q74=""),"",EDATE(P74,Q74))</f>
        <v/>
      </c>
      <c r="S74" s="14">
        <f>IF(R74="","",IF(R74&lt;DATADATE,"EXPIRED",IF(R74-DATADATE&lt;=WARN_EXP,"EXPIRING","")))</f>
        <v/>
      </c>
      <c r="T74" s="14">
        <f>IF(OR(I74="",J74=""),"",MAX(0,I74-J74))</f>
        <v/>
      </c>
      <c r="U74" s="15" t="n"/>
      <c r="V74" s="15" t="n"/>
    </row>
    <row r="75">
      <c r="A75" s="14">
        <f>IF(C75="","",PROJ&amp;"-"&amp;"HO"&amp;"-"&amp;B75&amp;"-"&amp;TEXT(C75,"0000"))</f>
        <v/>
      </c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 t="n"/>
      <c r="M75" s="15" t="n"/>
      <c r="N75" s="16" t="n"/>
      <c r="O75" s="15" t="n"/>
      <c r="P75" s="16" t="n"/>
      <c r="Q75" s="15" t="n"/>
      <c r="R75" s="17">
        <f>IF(OR(P75="",Q75=""),"",EDATE(P75,Q75))</f>
        <v/>
      </c>
      <c r="S75" s="14">
        <f>IF(R75="","",IF(R75&lt;DATADATE,"EXPIRED",IF(R75-DATADATE&lt;=WARN_EXP,"EXPIRING","")))</f>
        <v/>
      </c>
      <c r="T75" s="14">
        <f>IF(OR(I75="",J75=""),"",MAX(0,I75-J75))</f>
        <v/>
      </c>
      <c r="U75" s="15" t="n"/>
      <c r="V75" s="15" t="n"/>
    </row>
    <row r="76">
      <c r="A76" s="14">
        <f>IF(C76="","",PROJ&amp;"-"&amp;"HO"&amp;"-"&amp;B76&amp;"-"&amp;TEXT(C76,"0000"))</f>
        <v/>
      </c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 t="n"/>
      <c r="M76" s="15" t="n"/>
      <c r="N76" s="16" t="n"/>
      <c r="O76" s="15" t="n"/>
      <c r="P76" s="16" t="n"/>
      <c r="Q76" s="15" t="n"/>
      <c r="R76" s="17">
        <f>IF(OR(P76="",Q76=""),"",EDATE(P76,Q76))</f>
        <v/>
      </c>
      <c r="S76" s="14">
        <f>IF(R76="","",IF(R76&lt;DATADATE,"EXPIRED",IF(R76-DATADATE&lt;=WARN_EXP,"EXPIRING","")))</f>
        <v/>
      </c>
      <c r="T76" s="14">
        <f>IF(OR(I76="",J76=""),"",MAX(0,I76-J76))</f>
        <v/>
      </c>
      <c r="U76" s="15" t="n"/>
      <c r="V76" s="15" t="n"/>
    </row>
    <row r="77">
      <c r="A77" s="14">
        <f>IF(C77="","",PROJ&amp;"-"&amp;"HO"&amp;"-"&amp;B77&amp;"-"&amp;TEXT(C77,"0000"))</f>
        <v/>
      </c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 t="n"/>
      <c r="M77" s="15" t="n"/>
      <c r="N77" s="16" t="n"/>
      <c r="O77" s="15" t="n"/>
      <c r="P77" s="16" t="n"/>
      <c r="Q77" s="15" t="n"/>
      <c r="R77" s="17">
        <f>IF(OR(P77="",Q77=""),"",EDATE(P77,Q77))</f>
        <v/>
      </c>
      <c r="S77" s="14">
        <f>IF(R77="","",IF(R77&lt;DATADATE,"EXPIRED",IF(R77-DATADATE&lt;=WARN_EXP,"EXPIRING","")))</f>
        <v/>
      </c>
      <c r="T77" s="14">
        <f>IF(OR(I77="",J77=""),"",MAX(0,I77-J77))</f>
        <v/>
      </c>
      <c r="U77" s="15" t="n"/>
      <c r="V77" s="15" t="n"/>
    </row>
    <row r="78">
      <c r="A78" s="14">
        <f>IF(C78="","",PROJ&amp;"-"&amp;"HO"&amp;"-"&amp;B78&amp;"-"&amp;TEXT(C78,"0000"))</f>
        <v/>
      </c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 t="n"/>
      <c r="M78" s="15" t="n"/>
      <c r="N78" s="16" t="n"/>
      <c r="O78" s="15" t="n"/>
      <c r="P78" s="16" t="n"/>
      <c r="Q78" s="15" t="n"/>
      <c r="R78" s="17">
        <f>IF(OR(P78="",Q78=""),"",EDATE(P78,Q78))</f>
        <v/>
      </c>
      <c r="S78" s="14">
        <f>IF(R78="","",IF(R78&lt;DATADATE,"EXPIRED",IF(R78-DATADATE&lt;=WARN_EXP,"EXPIRING","")))</f>
        <v/>
      </c>
      <c r="T78" s="14">
        <f>IF(OR(I78="",J78=""),"",MAX(0,I78-J78))</f>
        <v/>
      </c>
      <c r="U78" s="15" t="n"/>
      <c r="V78" s="15" t="n"/>
    </row>
    <row r="79">
      <c r="A79" s="14">
        <f>IF(C79="","",PROJ&amp;"-"&amp;"HO"&amp;"-"&amp;B79&amp;"-"&amp;TEXT(C79,"0000"))</f>
        <v/>
      </c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 t="n"/>
      <c r="M79" s="15" t="n"/>
      <c r="N79" s="16" t="n"/>
      <c r="O79" s="15" t="n"/>
      <c r="P79" s="16" t="n"/>
      <c r="Q79" s="15" t="n"/>
      <c r="R79" s="17">
        <f>IF(OR(P79="",Q79=""),"",EDATE(P79,Q79))</f>
        <v/>
      </c>
      <c r="S79" s="14">
        <f>IF(R79="","",IF(R79&lt;DATADATE,"EXPIRED",IF(R79-DATADATE&lt;=WARN_EXP,"EXPIRING","")))</f>
        <v/>
      </c>
      <c r="T79" s="14">
        <f>IF(OR(I79="",J79=""),"",MAX(0,I79-J79))</f>
        <v/>
      </c>
      <c r="U79" s="15" t="n"/>
      <c r="V79" s="15" t="n"/>
    </row>
    <row r="80">
      <c r="A80" s="14">
        <f>IF(C80="","",PROJ&amp;"-"&amp;"HO"&amp;"-"&amp;B80&amp;"-"&amp;TEXT(C80,"0000"))</f>
        <v/>
      </c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 t="n"/>
      <c r="M80" s="15" t="n"/>
      <c r="N80" s="16" t="n"/>
      <c r="O80" s="15" t="n"/>
      <c r="P80" s="16" t="n"/>
      <c r="Q80" s="15" t="n"/>
      <c r="R80" s="17">
        <f>IF(OR(P80="",Q80=""),"",EDATE(P80,Q80))</f>
        <v/>
      </c>
      <c r="S80" s="14">
        <f>IF(R80="","",IF(R80&lt;DATADATE,"EXPIRED",IF(R80-DATADATE&lt;=WARN_EXP,"EXPIRING","")))</f>
        <v/>
      </c>
      <c r="T80" s="14">
        <f>IF(OR(I80="",J80=""),"",MAX(0,I80-J80))</f>
        <v/>
      </c>
      <c r="U80" s="15" t="n"/>
      <c r="V80" s="15" t="n"/>
    </row>
    <row r="81">
      <c r="A81" s="14">
        <f>IF(C81="","",PROJ&amp;"-"&amp;"HO"&amp;"-"&amp;B81&amp;"-"&amp;TEXT(C81,"0000"))</f>
        <v/>
      </c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 t="n"/>
      <c r="M81" s="15" t="n"/>
      <c r="N81" s="16" t="n"/>
      <c r="O81" s="15" t="n"/>
      <c r="P81" s="16" t="n"/>
      <c r="Q81" s="15" t="n"/>
      <c r="R81" s="17">
        <f>IF(OR(P81="",Q81=""),"",EDATE(P81,Q81))</f>
        <v/>
      </c>
      <c r="S81" s="14">
        <f>IF(R81="","",IF(R81&lt;DATADATE,"EXPIRED",IF(R81-DATADATE&lt;=WARN_EXP,"EXPIRING","")))</f>
        <v/>
      </c>
      <c r="T81" s="14">
        <f>IF(OR(I81="",J81=""),"",MAX(0,I81-J81))</f>
        <v/>
      </c>
      <c r="U81" s="15" t="n"/>
      <c r="V81" s="15" t="n"/>
    </row>
    <row r="82">
      <c r="A82" s="14">
        <f>IF(C82="","",PROJ&amp;"-"&amp;"HO"&amp;"-"&amp;B82&amp;"-"&amp;TEXT(C82,"0000"))</f>
        <v/>
      </c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 t="n"/>
      <c r="M82" s="15" t="n"/>
      <c r="N82" s="16" t="n"/>
      <c r="O82" s="15" t="n"/>
      <c r="P82" s="16" t="n"/>
      <c r="Q82" s="15" t="n"/>
      <c r="R82" s="17">
        <f>IF(OR(P82="",Q82=""),"",EDATE(P82,Q82))</f>
        <v/>
      </c>
      <c r="S82" s="14">
        <f>IF(R82="","",IF(R82&lt;DATADATE,"EXPIRED",IF(R82-DATADATE&lt;=WARN_EXP,"EXPIRING","")))</f>
        <v/>
      </c>
      <c r="T82" s="14">
        <f>IF(OR(I82="",J82=""),"",MAX(0,I82-J82))</f>
        <v/>
      </c>
      <c r="U82" s="15" t="n"/>
      <c r="V82" s="15" t="n"/>
    </row>
    <row r="83">
      <c r="A83" s="14">
        <f>IF(C83="","",PROJ&amp;"-"&amp;"HO"&amp;"-"&amp;B83&amp;"-"&amp;TEXT(C83,"0000"))</f>
        <v/>
      </c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 t="n"/>
      <c r="M83" s="15" t="n"/>
      <c r="N83" s="16" t="n"/>
      <c r="O83" s="15" t="n"/>
      <c r="P83" s="16" t="n"/>
      <c r="Q83" s="15" t="n"/>
      <c r="R83" s="17">
        <f>IF(OR(P83="",Q83=""),"",EDATE(P83,Q83))</f>
        <v/>
      </c>
      <c r="S83" s="14">
        <f>IF(R83="","",IF(R83&lt;DATADATE,"EXPIRED",IF(R83-DATADATE&lt;=WARN_EXP,"EXPIRING","")))</f>
        <v/>
      </c>
      <c r="T83" s="14">
        <f>IF(OR(I83="",J83=""),"",MAX(0,I83-J83))</f>
        <v/>
      </c>
      <c r="U83" s="15" t="n"/>
      <c r="V83" s="15" t="n"/>
    </row>
    <row r="84">
      <c r="A84" s="14">
        <f>IF(C84="","",PROJ&amp;"-"&amp;"HO"&amp;"-"&amp;B84&amp;"-"&amp;TEXT(C84,"0000"))</f>
        <v/>
      </c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 t="n"/>
      <c r="M84" s="15" t="n"/>
      <c r="N84" s="16" t="n"/>
      <c r="O84" s="15" t="n"/>
      <c r="P84" s="16" t="n"/>
      <c r="Q84" s="15" t="n"/>
      <c r="R84" s="17">
        <f>IF(OR(P84="",Q84=""),"",EDATE(P84,Q84))</f>
        <v/>
      </c>
      <c r="S84" s="14">
        <f>IF(R84="","",IF(R84&lt;DATADATE,"EXPIRED",IF(R84-DATADATE&lt;=WARN_EXP,"EXPIRING","")))</f>
        <v/>
      </c>
      <c r="T84" s="14">
        <f>IF(OR(I84="",J84=""),"",MAX(0,I84-J84))</f>
        <v/>
      </c>
      <c r="U84" s="15" t="n"/>
      <c r="V84" s="15" t="n"/>
    </row>
    <row r="85">
      <c r="A85" s="14">
        <f>IF(C85="","",PROJ&amp;"-"&amp;"HO"&amp;"-"&amp;B85&amp;"-"&amp;TEXT(C85,"0000"))</f>
        <v/>
      </c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 t="n"/>
      <c r="M85" s="15" t="n"/>
      <c r="N85" s="16" t="n"/>
      <c r="O85" s="15" t="n"/>
      <c r="P85" s="16" t="n"/>
      <c r="Q85" s="15" t="n"/>
      <c r="R85" s="17">
        <f>IF(OR(P85="",Q85=""),"",EDATE(P85,Q85))</f>
        <v/>
      </c>
      <c r="S85" s="14">
        <f>IF(R85="","",IF(R85&lt;DATADATE,"EXPIRED",IF(R85-DATADATE&lt;=WARN_EXP,"EXPIRING","")))</f>
        <v/>
      </c>
      <c r="T85" s="14">
        <f>IF(OR(I85="",J85=""),"",MAX(0,I85-J85))</f>
        <v/>
      </c>
      <c r="U85" s="15" t="n"/>
      <c r="V85" s="15" t="n"/>
    </row>
    <row r="86">
      <c r="A86" s="14">
        <f>IF(C86="","",PROJ&amp;"-"&amp;"HO"&amp;"-"&amp;B86&amp;"-"&amp;TEXT(C86,"0000"))</f>
        <v/>
      </c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 t="n"/>
      <c r="M86" s="15" t="n"/>
      <c r="N86" s="16" t="n"/>
      <c r="O86" s="15" t="n"/>
      <c r="P86" s="16" t="n"/>
      <c r="Q86" s="15" t="n"/>
      <c r="R86" s="17">
        <f>IF(OR(P86="",Q86=""),"",EDATE(P86,Q86))</f>
        <v/>
      </c>
      <c r="S86" s="14">
        <f>IF(R86="","",IF(R86&lt;DATADATE,"EXPIRED",IF(R86-DATADATE&lt;=WARN_EXP,"EXPIRING","")))</f>
        <v/>
      </c>
      <c r="T86" s="14">
        <f>IF(OR(I86="",J86=""),"",MAX(0,I86-J86))</f>
        <v/>
      </c>
      <c r="U86" s="15" t="n"/>
      <c r="V86" s="15" t="n"/>
    </row>
    <row r="87">
      <c r="A87" s="14">
        <f>IF(C87="","",PROJ&amp;"-"&amp;"HO"&amp;"-"&amp;B87&amp;"-"&amp;TEXT(C87,"0000"))</f>
        <v/>
      </c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 t="n"/>
      <c r="M87" s="15" t="n"/>
      <c r="N87" s="16" t="n"/>
      <c r="O87" s="15" t="n"/>
      <c r="P87" s="16" t="n"/>
      <c r="Q87" s="15" t="n"/>
      <c r="R87" s="17">
        <f>IF(OR(P87="",Q87=""),"",EDATE(P87,Q87))</f>
        <v/>
      </c>
      <c r="S87" s="14">
        <f>IF(R87="","",IF(R87&lt;DATADATE,"EXPIRED",IF(R87-DATADATE&lt;=WARN_EXP,"EXPIRING","")))</f>
        <v/>
      </c>
      <c r="T87" s="14">
        <f>IF(OR(I87="",J87=""),"",MAX(0,I87-J87))</f>
        <v/>
      </c>
      <c r="U87" s="15" t="n"/>
      <c r="V87" s="15" t="n"/>
    </row>
    <row r="88">
      <c r="A88" s="14">
        <f>IF(C88="","",PROJ&amp;"-"&amp;"HO"&amp;"-"&amp;B88&amp;"-"&amp;TEXT(C88,"0000"))</f>
        <v/>
      </c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 t="n"/>
      <c r="M88" s="15" t="n"/>
      <c r="N88" s="16" t="n"/>
      <c r="O88" s="15" t="n"/>
      <c r="P88" s="16" t="n"/>
      <c r="Q88" s="15" t="n"/>
      <c r="R88" s="17">
        <f>IF(OR(P88="",Q88=""),"",EDATE(P88,Q88))</f>
        <v/>
      </c>
      <c r="S88" s="14">
        <f>IF(R88="","",IF(R88&lt;DATADATE,"EXPIRED",IF(R88-DATADATE&lt;=WARN_EXP,"EXPIRING","")))</f>
        <v/>
      </c>
      <c r="T88" s="14">
        <f>IF(OR(I88="",J88=""),"",MAX(0,I88-J88))</f>
        <v/>
      </c>
      <c r="U88" s="15" t="n"/>
      <c r="V88" s="15" t="n"/>
    </row>
    <row r="89">
      <c r="A89" s="14">
        <f>IF(C89="","",PROJ&amp;"-"&amp;"HO"&amp;"-"&amp;B89&amp;"-"&amp;TEXT(C89,"0000"))</f>
        <v/>
      </c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 t="n"/>
      <c r="M89" s="15" t="n"/>
      <c r="N89" s="16" t="n"/>
      <c r="O89" s="15" t="n"/>
      <c r="P89" s="16" t="n"/>
      <c r="Q89" s="15" t="n"/>
      <c r="R89" s="17">
        <f>IF(OR(P89="",Q89=""),"",EDATE(P89,Q89))</f>
        <v/>
      </c>
      <c r="S89" s="14">
        <f>IF(R89="","",IF(R89&lt;DATADATE,"EXPIRED",IF(R89-DATADATE&lt;=WARN_EXP,"EXPIRING","")))</f>
        <v/>
      </c>
      <c r="T89" s="14">
        <f>IF(OR(I89="",J89=""),"",MAX(0,I89-J89))</f>
        <v/>
      </c>
      <c r="U89" s="15" t="n"/>
      <c r="V89" s="15" t="n"/>
    </row>
    <row r="90">
      <c r="A90" s="14">
        <f>IF(C90="","",PROJ&amp;"-"&amp;"HO"&amp;"-"&amp;B90&amp;"-"&amp;TEXT(C90,"0000"))</f>
        <v/>
      </c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 t="n"/>
      <c r="M90" s="15" t="n"/>
      <c r="N90" s="16" t="n"/>
      <c r="O90" s="15" t="n"/>
      <c r="P90" s="16" t="n"/>
      <c r="Q90" s="15" t="n"/>
      <c r="R90" s="17">
        <f>IF(OR(P90="",Q90=""),"",EDATE(P90,Q90))</f>
        <v/>
      </c>
      <c r="S90" s="14">
        <f>IF(R90="","",IF(R90&lt;DATADATE,"EXPIRED",IF(R90-DATADATE&lt;=WARN_EXP,"EXPIRING","")))</f>
        <v/>
      </c>
      <c r="T90" s="14">
        <f>IF(OR(I90="",J90=""),"",MAX(0,I90-J90))</f>
        <v/>
      </c>
      <c r="U90" s="15" t="n"/>
      <c r="V90" s="15" t="n"/>
    </row>
    <row r="91">
      <c r="A91" s="14">
        <f>IF(C91="","",PROJ&amp;"-"&amp;"HO"&amp;"-"&amp;B91&amp;"-"&amp;TEXT(C91,"0000"))</f>
        <v/>
      </c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 t="n"/>
      <c r="M91" s="15" t="n"/>
      <c r="N91" s="16" t="n"/>
      <c r="O91" s="15" t="n"/>
      <c r="P91" s="16" t="n"/>
      <c r="Q91" s="15" t="n"/>
      <c r="R91" s="17">
        <f>IF(OR(P91="",Q91=""),"",EDATE(P91,Q91))</f>
        <v/>
      </c>
      <c r="S91" s="14">
        <f>IF(R91="","",IF(R91&lt;DATADATE,"EXPIRED",IF(R91-DATADATE&lt;=WARN_EXP,"EXPIRING","")))</f>
        <v/>
      </c>
      <c r="T91" s="14">
        <f>IF(OR(I91="",J91=""),"",MAX(0,I91-J91))</f>
        <v/>
      </c>
      <c r="U91" s="15" t="n"/>
      <c r="V91" s="15" t="n"/>
    </row>
    <row r="92">
      <c r="A92" s="14">
        <f>IF(C92="","",PROJ&amp;"-"&amp;"HO"&amp;"-"&amp;B92&amp;"-"&amp;TEXT(C92,"0000"))</f>
        <v/>
      </c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 t="n"/>
      <c r="M92" s="15" t="n"/>
      <c r="N92" s="16" t="n"/>
      <c r="O92" s="15" t="n"/>
      <c r="P92" s="16" t="n"/>
      <c r="Q92" s="15" t="n"/>
      <c r="R92" s="17">
        <f>IF(OR(P92="",Q92=""),"",EDATE(P92,Q92))</f>
        <v/>
      </c>
      <c r="S92" s="14">
        <f>IF(R92="","",IF(R92&lt;DATADATE,"EXPIRED",IF(R92-DATADATE&lt;=WARN_EXP,"EXPIRING","")))</f>
        <v/>
      </c>
      <c r="T92" s="14">
        <f>IF(OR(I92="",J92=""),"",MAX(0,I92-J92))</f>
        <v/>
      </c>
      <c r="U92" s="15" t="n"/>
      <c r="V92" s="15" t="n"/>
    </row>
    <row r="93">
      <c r="A93" s="14">
        <f>IF(C93="","",PROJ&amp;"-"&amp;"HO"&amp;"-"&amp;B93&amp;"-"&amp;TEXT(C93,"0000"))</f>
        <v/>
      </c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 t="n"/>
      <c r="M93" s="15" t="n"/>
      <c r="N93" s="16" t="n"/>
      <c r="O93" s="15" t="n"/>
      <c r="P93" s="16" t="n"/>
      <c r="Q93" s="15" t="n"/>
      <c r="R93" s="17">
        <f>IF(OR(P93="",Q93=""),"",EDATE(P93,Q93))</f>
        <v/>
      </c>
      <c r="S93" s="14">
        <f>IF(R93="","",IF(R93&lt;DATADATE,"EXPIRED",IF(R93-DATADATE&lt;=WARN_EXP,"EXPIRING","")))</f>
        <v/>
      </c>
      <c r="T93" s="14">
        <f>IF(OR(I93="",J93=""),"",MAX(0,I93-J93))</f>
        <v/>
      </c>
      <c r="U93" s="15" t="n"/>
      <c r="V93" s="15" t="n"/>
    </row>
    <row r="94">
      <c r="A94" s="14">
        <f>IF(C94="","",PROJ&amp;"-"&amp;"HO"&amp;"-"&amp;B94&amp;"-"&amp;TEXT(C94,"0000"))</f>
        <v/>
      </c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 t="n"/>
      <c r="M94" s="15" t="n"/>
      <c r="N94" s="16" t="n"/>
      <c r="O94" s="15" t="n"/>
      <c r="P94" s="16" t="n"/>
      <c r="Q94" s="15" t="n"/>
      <c r="R94" s="17">
        <f>IF(OR(P94="",Q94=""),"",EDATE(P94,Q94))</f>
        <v/>
      </c>
      <c r="S94" s="14">
        <f>IF(R94="","",IF(R94&lt;DATADATE,"EXPIRED",IF(R94-DATADATE&lt;=WARN_EXP,"EXPIRING","")))</f>
        <v/>
      </c>
      <c r="T94" s="14">
        <f>IF(OR(I94="",J94=""),"",MAX(0,I94-J94))</f>
        <v/>
      </c>
      <c r="U94" s="15" t="n"/>
      <c r="V94" s="15" t="n"/>
    </row>
    <row r="95">
      <c r="A95" s="14">
        <f>IF(C95="","",PROJ&amp;"-"&amp;"HO"&amp;"-"&amp;B95&amp;"-"&amp;TEXT(C95,"0000"))</f>
        <v/>
      </c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 t="n"/>
      <c r="M95" s="15" t="n"/>
      <c r="N95" s="16" t="n"/>
      <c r="O95" s="15" t="n"/>
      <c r="P95" s="16" t="n"/>
      <c r="Q95" s="15" t="n"/>
      <c r="R95" s="17">
        <f>IF(OR(P95="",Q95=""),"",EDATE(P95,Q95))</f>
        <v/>
      </c>
      <c r="S95" s="14">
        <f>IF(R95="","",IF(R95&lt;DATADATE,"EXPIRED",IF(R95-DATADATE&lt;=WARN_EXP,"EXPIRING","")))</f>
        <v/>
      </c>
      <c r="T95" s="14">
        <f>IF(OR(I95="",J95=""),"",MAX(0,I95-J95))</f>
        <v/>
      </c>
      <c r="U95" s="15" t="n"/>
      <c r="V95" s="15" t="n"/>
    </row>
    <row r="96">
      <c r="A96" s="14">
        <f>IF(C96="","",PROJ&amp;"-"&amp;"HO"&amp;"-"&amp;B96&amp;"-"&amp;TEXT(C96,"0000"))</f>
        <v/>
      </c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 t="n"/>
      <c r="M96" s="15" t="n"/>
      <c r="N96" s="16" t="n"/>
      <c r="O96" s="15" t="n"/>
      <c r="P96" s="16" t="n"/>
      <c r="Q96" s="15" t="n"/>
      <c r="R96" s="17">
        <f>IF(OR(P96="",Q96=""),"",EDATE(P96,Q96))</f>
        <v/>
      </c>
      <c r="S96" s="14">
        <f>IF(R96="","",IF(R96&lt;DATADATE,"EXPIRED",IF(R96-DATADATE&lt;=WARN_EXP,"EXPIRING","")))</f>
        <v/>
      </c>
      <c r="T96" s="14">
        <f>IF(OR(I96="",J96=""),"",MAX(0,I96-J96))</f>
        <v/>
      </c>
      <c r="U96" s="15" t="n"/>
      <c r="V96" s="15" t="n"/>
    </row>
    <row r="97">
      <c r="A97" s="14">
        <f>IF(C97="","",PROJ&amp;"-"&amp;"HO"&amp;"-"&amp;B97&amp;"-"&amp;TEXT(C97,"0000"))</f>
        <v/>
      </c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 t="n"/>
      <c r="M97" s="15" t="n"/>
      <c r="N97" s="16" t="n"/>
      <c r="O97" s="15" t="n"/>
      <c r="P97" s="16" t="n"/>
      <c r="Q97" s="15" t="n"/>
      <c r="R97" s="17">
        <f>IF(OR(P97="",Q97=""),"",EDATE(P97,Q97))</f>
        <v/>
      </c>
      <c r="S97" s="14">
        <f>IF(R97="","",IF(R97&lt;DATADATE,"EXPIRED",IF(R97-DATADATE&lt;=WARN_EXP,"EXPIRING","")))</f>
        <v/>
      </c>
      <c r="T97" s="14">
        <f>IF(OR(I97="",J97=""),"",MAX(0,I97-J97))</f>
        <v/>
      </c>
      <c r="U97" s="15" t="n"/>
      <c r="V97" s="15" t="n"/>
    </row>
    <row r="98">
      <c r="A98" s="14">
        <f>IF(C98="","",PROJ&amp;"-"&amp;"HO"&amp;"-"&amp;B98&amp;"-"&amp;TEXT(C98,"0000"))</f>
        <v/>
      </c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 t="n"/>
      <c r="M98" s="15" t="n"/>
      <c r="N98" s="16" t="n"/>
      <c r="O98" s="15" t="n"/>
      <c r="P98" s="16" t="n"/>
      <c r="Q98" s="15" t="n"/>
      <c r="R98" s="17">
        <f>IF(OR(P98="",Q98=""),"",EDATE(P98,Q98))</f>
        <v/>
      </c>
      <c r="S98" s="14">
        <f>IF(R98="","",IF(R98&lt;DATADATE,"EXPIRED",IF(R98-DATADATE&lt;=WARN_EXP,"EXPIRING","")))</f>
        <v/>
      </c>
      <c r="T98" s="14">
        <f>IF(OR(I98="",J98=""),"",MAX(0,I98-J98))</f>
        <v/>
      </c>
      <c r="U98" s="15" t="n"/>
      <c r="V98" s="15" t="n"/>
    </row>
    <row r="99">
      <c r="A99" s="14">
        <f>IF(C99="","",PROJ&amp;"-"&amp;"HO"&amp;"-"&amp;B99&amp;"-"&amp;TEXT(C99,"0000"))</f>
        <v/>
      </c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 t="n"/>
      <c r="M99" s="15" t="n"/>
      <c r="N99" s="16" t="n"/>
      <c r="O99" s="15" t="n"/>
      <c r="P99" s="16" t="n"/>
      <c r="Q99" s="15" t="n"/>
      <c r="R99" s="17">
        <f>IF(OR(P99="",Q99=""),"",EDATE(P99,Q99))</f>
        <v/>
      </c>
      <c r="S99" s="14">
        <f>IF(R99="","",IF(R99&lt;DATADATE,"EXPIRED",IF(R99-DATADATE&lt;=WARN_EXP,"EXPIRING","")))</f>
        <v/>
      </c>
      <c r="T99" s="14">
        <f>IF(OR(I99="",J99=""),"",MAX(0,I99-J99))</f>
        <v/>
      </c>
      <c r="U99" s="15" t="n"/>
      <c r="V99" s="15" t="n"/>
    </row>
    <row r="100">
      <c r="A100" s="14">
        <f>IF(C100="","",PROJ&amp;"-"&amp;"HO"&amp;"-"&amp;B100&amp;"-"&amp;TEXT(C100,"0000"))</f>
        <v/>
      </c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 t="n"/>
      <c r="M100" s="15" t="n"/>
      <c r="N100" s="16" t="n"/>
      <c r="O100" s="15" t="n"/>
      <c r="P100" s="16" t="n"/>
      <c r="Q100" s="15" t="n"/>
      <c r="R100" s="17">
        <f>IF(OR(P100="",Q100=""),"",EDATE(P100,Q100))</f>
        <v/>
      </c>
      <c r="S100" s="14">
        <f>IF(R100="","",IF(R100&lt;DATADATE,"EXPIRED",IF(R100-DATADATE&lt;=WARN_EXP,"EXPIRING","")))</f>
        <v/>
      </c>
      <c r="T100" s="14">
        <f>IF(OR(I100="",J100=""),"",MAX(0,I100-J100))</f>
        <v/>
      </c>
      <c r="U100" s="15" t="n"/>
      <c r="V100" s="15" t="n"/>
    </row>
    <row r="101">
      <c r="A101" s="14">
        <f>IF(C101="","",PROJ&amp;"-"&amp;"HO"&amp;"-"&amp;B101&amp;"-"&amp;TEXT(C101,"0000"))</f>
        <v/>
      </c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 t="n"/>
      <c r="M101" s="15" t="n"/>
      <c r="N101" s="16" t="n"/>
      <c r="O101" s="15" t="n"/>
      <c r="P101" s="16" t="n"/>
      <c r="Q101" s="15" t="n"/>
      <c r="R101" s="17">
        <f>IF(OR(P101="",Q101=""),"",EDATE(P101,Q101))</f>
        <v/>
      </c>
      <c r="S101" s="14">
        <f>IF(R101="","",IF(R101&lt;DATADATE,"EXPIRED",IF(R101-DATADATE&lt;=WARN_EXP,"EXPIRING","")))</f>
        <v/>
      </c>
      <c r="T101" s="14">
        <f>IF(OR(I101="",J101=""),"",MAX(0,I101-J101))</f>
        <v/>
      </c>
      <c r="U101" s="15" t="n"/>
      <c r="V101" s="15" t="n"/>
    </row>
    <row r="102">
      <c r="A102" s="14">
        <f>IF(C102="","",PROJ&amp;"-"&amp;"HO"&amp;"-"&amp;B102&amp;"-"&amp;TEXT(C102,"0000"))</f>
        <v/>
      </c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 t="n"/>
      <c r="M102" s="15" t="n"/>
      <c r="N102" s="16" t="n"/>
      <c r="O102" s="15" t="n"/>
      <c r="P102" s="16" t="n"/>
      <c r="Q102" s="15" t="n"/>
      <c r="R102" s="17">
        <f>IF(OR(P102="",Q102=""),"",EDATE(P102,Q102))</f>
        <v/>
      </c>
      <c r="S102" s="14">
        <f>IF(R102="","",IF(R102&lt;DATADATE,"EXPIRED",IF(R102-DATADATE&lt;=WARN_EXP,"EXPIRING","")))</f>
        <v/>
      </c>
      <c r="T102" s="14">
        <f>IF(OR(I102="",J102=""),"",MAX(0,I102-J102))</f>
        <v/>
      </c>
      <c r="U102" s="15" t="n"/>
      <c r="V102" s="15" t="n"/>
    </row>
    <row r="103">
      <c r="A103" s="14">
        <f>IF(C103="","",PROJ&amp;"-"&amp;"HO"&amp;"-"&amp;B103&amp;"-"&amp;TEXT(C103,"0000"))</f>
        <v/>
      </c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 t="n"/>
      <c r="M103" s="15" t="n"/>
      <c r="N103" s="16" t="n"/>
      <c r="O103" s="15" t="n"/>
      <c r="P103" s="16" t="n"/>
      <c r="Q103" s="15" t="n"/>
      <c r="R103" s="17">
        <f>IF(OR(P103="",Q103=""),"",EDATE(P103,Q103))</f>
        <v/>
      </c>
      <c r="S103" s="14">
        <f>IF(R103="","",IF(R103&lt;DATADATE,"EXPIRED",IF(R103-DATADATE&lt;=WARN_EXP,"EXPIRING","")))</f>
        <v/>
      </c>
      <c r="T103" s="14">
        <f>IF(OR(I103="",J103=""),"",MAX(0,I103-J103))</f>
        <v/>
      </c>
      <c r="U103" s="15" t="n"/>
      <c r="V103" s="15" t="n"/>
    </row>
    <row r="104">
      <c r="A104" s="14">
        <f>IF(C104="","",PROJ&amp;"-"&amp;"HO"&amp;"-"&amp;B104&amp;"-"&amp;TEXT(C104,"0000"))</f>
        <v/>
      </c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 t="n"/>
      <c r="M104" s="15" t="n"/>
      <c r="N104" s="16" t="n"/>
      <c r="O104" s="15" t="n"/>
      <c r="P104" s="16" t="n"/>
      <c r="Q104" s="15" t="n"/>
      <c r="R104" s="17">
        <f>IF(OR(P104="",Q104=""),"",EDATE(P104,Q104))</f>
        <v/>
      </c>
      <c r="S104" s="14">
        <f>IF(R104="","",IF(R104&lt;DATADATE,"EXPIRED",IF(R104-DATADATE&lt;=WARN_EXP,"EXPIRING","")))</f>
        <v/>
      </c>
      <c r="T104" s="14">
        <f>IF(OR(I104="",J104=""),"",MAX(0,I104-J104))</f>
        <v/>
      </c>
      <c r="U104" s="15" t="n"/>
      <c r="V104" s="15" t="n"/>
    </row>
    <row r="105">
      <c r="A105" s="14">
        <f>IF(C105="","",PROJ&amp;"-"&amp;"HO"&amp;"-"&amp;B105&amp;"-"&amp;TEXT(C105,"0000"))</f>
        <v/>
      </c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 t="n"/>
      <c r="M105" s="15" t="n"/>
      <c r="N105" s="16" t="n"/>
      <c r="O105" s="15" t="n"/>
      <c r="P105" s="16" t="n"/>
      <c r="Q105" s="15" t="n"/>
      <c r="R105" s="17">
        <f>IF(OR(P105="",Q105=""),"",EDATE(P105,Q105))</f>
        <v/>
      </c>
      <c r="S105" s="14">
        <f>IF(R105="","",IF(R105&lt;DATADATE,"EXPIRED",IF(R105-DATADATE&lt;=WARN_EXP,"EXPIRING","")))</f>
        <v/>
      </c>
      <c r="T105" s="14">
        <f>IF(OR(I105="",J105=""),"",MAX(0,I105-J105))</f>
        <v/>
      </c>
      <c r="U105" s="15" t="n"/>
      <c r="V105" s="15" t="n"/>
    </row>
    <row r="106">
      <c r="A106" s="14">
        <f>IF(C106="","",PROJ&amp;"-"&amp;"HO"&amp;"-"&amp;B106&amp;"-"&amp;TEXT(C106,"0000"))</f>
        <v/>
      </c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 t="n"/>
      <c r="M106" s="15" t="n"/>
      <c r="N106" s="16" t="n"/>
      <c r="O106" s="15" t="n"/>
      <c r="P106" s="16" t="n"/>
      <c r="Q106" s="15" t="n"/>
      <c r="R106" s="17">
        <f>IF(OR(P106="",Q106=""),"",EDATE(P106,Q106))</f>
        <v/>
      </c>
      <c r="S106" s="14">
        <f>IF(R106="","",IF(R106&lt;DATADATE,"EXPIRED",IF(R106-DATADATE&lt;=WARN_EXP,"EXPIRING","")))</f>
        <v/>
      </c>
      <c r="T106" s="14">
        <f>IF(OR(I106="",J106=""),"",MAX(0,I106-J106))</f>
        <v/>
      </c>
      <c r="U106" s="15" t="n"/>
      <c r="V106" s="15" t="n"/>
    </row>
    <row r="107">
      <c r="A107" s="14">
        <f>IF(C107="","",PROJ&amp;"-"&amp;"HO"&amp;"-"&amp;B107&amp;"-"&amp;TEXT(C107,"0000"))</f>
        <v/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 t="n"/>
      <c r="M107" s="15" t="n"/>
      <c r="N107" s="16" t="n"/>
      <c r="O107" s="15" t="n"/>
      <c r="P107" s="16" t="n"/>
      <c r="Q107" s="15" t="n"/>
      <c r="R107" s="17">
        <f>IF(OR(P107="",Q107=""),"",EDATE(P107,Q107))</f>
        <v/>
      </c>
      <c r="S107" s="14">
        <f>IF(R107="","",IF(R107&lt;DATADATE,"EXPIRED",IF(R107-DATADATE&lt;=WARN_EXP,"EXPIRING","")))</f>
        <v/>
      </c>
      <c r="T107" s="14">
        <f>IF(OR(I107="",J107=""),"",MAX(0,I107-J107))</f>
        <v/>
      </c>
      <c r="U107" s="15" t="n"/>
      <c r="V107" s="15" t="n"/>
    </row>
    <row r="108">
      <c r="A108" s="14">
        <f>IF(C108="","",PROJ&amp;"-"&amp;"HO"&amp;"-"&amp;B108&amp;"-"&amp;TEXT(C108,"0000"))</f>
        <v/>
      </c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 t="n"/>
      <c r="M108" s="15" t="n"/>
      <c r="N108" s="16" t="n"/>
      <c r="O108" s="15" t="n"/>
      <c r="P108" s="16" t="n"/>
      <c r="Q108" s="15" t="n"/>
      <c r="R108" s="17">
        <f>IF(OR(P108="",Q108=""),"",EDATE(P108,Q108))</f>
        <v/>
      </c>
      <c r="S108" s="14">
        <f>IF(R108="","",IF(R108&lt;DATADATE,"EXPIRED",IF(R108-DATADATE&lt;=WARN_EXP,"EXPIRING","")))</f>
        <v/>
      </c>
      <c r="T108" s="14">
        <f>IF(OR(I108="",J108=""),"",MAX(0,I108-J108))</f>
        <v/>
      </c>
      <c r="U108" s="15" t="n"/>
      <c r="V108" s="15" t="n"/>
    </row>
    <row r="109">
      <c r="A109" s="14">
        <f>IF(C109="","",PROJ&amp;"-"&amp;"HO"&amp;"-"&amp;B109&amp;"-"&amp;TEXT(C109,"0000"))</f>
        <v/>
      </c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 t="n"/>
      <c r="M109" s="15" t="n"/>
      <c r="N109" s="16" t="n"/>
      <c r="O109" s="15" t="n"/>
      <c r="P109" s="16" t="n"/>
      <c r="Q109" s="15" t="n"/>
      <c r="R109" s="17">
        <f>IF(OR(P109="",Q109=""),"",EDATE(P109,Q109))</f>
        <v/>
      </c>
      <c r="S109" s="14">
        <f>IF(R109="","",IF(R109&lt;DATADATE,"EXPIRED",IF(R109-DATADATE&lt;=WARN_EXP,"EXPIRING","")))</f>
        <v/>
      </c>
      <c r="T109" s="14">
        <f>IF(OR(I109="",J109=""),"",MAX(0,I109-J109))</f>
        <v/>
      </c>
      <c r="U109" s="15" t="n"/>
      <c r="V109" s="15" t="n"/>
    </row>
    <row r="110">
      <c r="A110" s="14">
        <f>IF(C110="","",PROJ&amp;"-"&amp;"HO"&amp;"-"&amp;B110&amp;"-"&amp;TEXT(C110,"0000"))</f>
        <v/>
      </c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 t="n"/>
      <c r="M110" s="15" t="n"/>
      <c r="N110" s="16" t="n"/>
      <c r="O110" s="15" t="n"/>
      <c r="P110" s="16" t="n"/>
      <c r="Q110" s="15" t="n"/>
      <c r="R110" s="17">
        <f>IF(OR(P110="",Q110=""),"",EDATE(P110,Q110))</f>
        <v/>
      </c>
      <c r="S110" s="14">
        <f>IF(R110="","",IF(R110&lt;DATADATE,"EXPIRED",IF(R110-DATADATE&lt;=WARN_EXP,"EXPIRING","")))</f>
        <v/>
      </c>
      <c r="T110" s="14">
        <f>IF(OR(I110="",J110=""),"",MAX(0,I110-J110))</f>
        <v/>
      </c>
      <c r="U110" s="15" t="n"/>
      <c r="V110" s="15" t="n"/>
    </row>
    <row r="111">
      <c r="A111" s="14">
        <f>IF(C111="","",PROJ&amp;"-"&amp;"HO"&amp;"-"&amp;B111&amp;"-"&amp;TEXT(C111,"0000"))</f>
        <v/>
      </c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 t="n"/>
      <c r="M111" s="15" t="n"/>
      <c r="N111" s="16" t="n"/>
      <c r="O111" s="15" t="n"/>
      <c r="P111" s="16" t="n"/>
      <c r="Q111" s="15" t="n"/>
      <c r="R111" s="17">
        <f>IF(OR(P111="",Q111=""),"",EDATE(P111,Q111))</f>
        <v/>
      </c>
      <c r="S111" s="14">
        <f>IF(R111="","",IF(R111&lt;DATADATE,"EXPIRED",IF(R111-DATADATE&lt;=WARN_EXP,"EXPIRING","")))</f>
        <v/>
      </c>
      <c r="T111" s="14">
        <f>IF(OR(I111="",J111=""),"",MAX(0,I111-J111))</f>
        <v/>
      </c>
      <c r="U111" s="15" t="n"/>
      <c r="V111" s="15" t="n"/>
    </row>
    <row r="112">
      <c r="A112" s="14">
        <f>IF(C112="","",PROJ&amp;"-"&amp;"HO"&amp;"-"&amp;B112&amp;"-"&amp;TEXT(C112,"0000"))</f>
        <v/>
      </c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 t="n"/>
      <c r="M112" s="15" t="n"/>
      <c r="N112" s="16" t="n"/>
      <c r="O112" s="15" t="n"/>
      <c r="P112" s="16" t="n"/>
      <c r="Q112" s="15" t="n"/>
      <c r="R112" s="17">
        <f>IF(OR(P112="",Q112=""),"",EDATE(P112,Q112))</f>
        <v/>
      </c>
      <c r="S112" s="14">
        <f>IF(R112="","",IF(R112&lt;DATADATE,"EXPIRED",IF(R112-DATADATE&lt;=WARN_EXP,"EXPIRING","")))</f>
        <v/>
      </c>
      <c r="T112" s="14">
        <f>IF(OR(I112="",J112=""),"",MAX(0,I112-J112))</f>
        <v/>
      </c>
      <c r="U112" s="15" t="n"/>
      <c r="V112" s="15" t="n"/>
    </row>
    <row r="113">
      <c r="A113" s="14">
        <f>IF(C113="","",PROJ&amp;"-"&amp;"HO"&amp;"-"&amp;B113&amp;"-"&amp;TEXT(C113,"0000"))</f>
        <v/>
      </c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 t="n"/>
      <c r="M113" s="15" t="n"/>
      <c r="N113" s="16" t="n"/>
      <c r="O113" s="15" t="n"/>
      <c r="P113" s="16" t="n"/>
      <c r="Q113" s="15" t="n"/>
      <c r="R113" s="17">
        <f>IF(OR(P113="",Q113=""),"",EDATE(P113,Q113))</f>
        <v/>
      </c>
      <c r="S113" s="14">
        <f>IF(R113="","",IF(R113&lt;DATADATE,"EXPIRED",IF(R113-DATADATE&lt;=WARN_EXP,"EXPIRING","")))</f>
        <v/>
      </c>
      <c r="T113" s="14">
        <f>IF(OR(I113="",J113=""),"",MAX(0,I113-J113))</f>
        <v/>
      </c>
      <c r="U113" s="15" t="n"/>
      <c r="V113" s="15" t="n"/>
    </row>
    <row r="114">
      <c r="A114" s="14">
        <f>IF(C114="","",PROJ&amp;"-"&amp;"HO"&amp;"-"&amp;B114&amp;"-"&amp;TEXT(C114,"0000"))</f>
        <v/>
      </c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 t="n"/>
      <c r="M114" s="15" t="n"/>
      <c r="N114" s="16" t="n"/>
      <c r="O114" s="15" t="n"/>
      <c r="P114" s="16" t="n"/>
      <c r="Q114" s="15" t="n"/>
      <c r="R114" s="17">
        <f>IF(OR(P114="",Q114=""),"",EDATE(P114,Q114))</f>
        <v/>
      </c>
      <c r="S114" s="14">
        <f>IF(R114="","",IF(R114&lt;DATADATE,"EXPIRED",IF(R114-DATADATE&lt;=WARN_EXP,"EXPIRING","")))</f>
        <v/>
      </c>
      <c r="T114" s="14">
        <f>IF(OR(I114="",J114=""),"",MAX(0,I114-J114))</f>
        <v/>
      </c>
      <c r="U114" s="15" t="n"/>
      <c r="V114" s="15" t="n"/>
    </row>
    <row r="115">
      <c r="A115" s="14">
        <f>IF(C115="","",PROJ&amp;"-"&amp;"HO"&amp;"-"&amp;B115&amp;"-"&amp;TEXT(C115,"0000"))</f>
        <v/>
      </c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 t="n"/>
      <c r="M115" s="15" t="n"/>
      <c r="N115" s="16" t="n"/>
      <c r="O115" s="15" t="n"/>
      <c r="P115" s="16" t="n"/>
      <c r="Q115" s="15" t="n"/>
      <c r="R115" s="17">
        <f>IF(OR(P115="",Q115=""),"",EDATE(P115,Q115))</f>
        <v/>
      </c>
      <c r="S115" s="14">
        <f>IF(R115="","",IF(R115&lt;DATADATE,"EXPIRED",IF(R115-DATADATE&lt;=WARN_EXP,"EXPIRING","")))</f>
        <v/>
      </c>
      <c r="T115" s="14">
        <f>IF(OR(I115="",J115=""),"",MAX(0,I115-J115))</f>
        <v/>
      </c>
      <c r="U115" s="15" t="n"/>
      <c r="V115" s="15" t="n"/>
    </row>
    <row r="116">
      <c r="A116" s="14">
        <f>IF(C116="","",PROJ&amp;"-"&amp;"HO"&amp;"-"&amp;B116&amp;"-"&amp;TEXT(C116,"0000"))</f>
        <v/>
      </c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 t="n"/>
      <c r="M116" s="15" t="n"/>
      <c r="N116" s="16" t="n"/>
      <c r="O116" s="15" t="n"/>
      <c r="P116" s="16" t="n"/>
      <c r="Q116" s="15" t="n"/>
      <c r="R116" s="17">
        <f>IF(OR(P116="",Q116=""),"",EDATE(P116,Q116))</f>
        <v/>
      </c>
      <c r="S116" s="14">
        <f>IF(R116="","",IF(R116&lt;DATADATE,"EXPIRED",IF(R116-DATADATE&lt;=WARN_EXP,"EXPIRING","")))</f>
        <v/>
      </c>
      <c r="T116" s="14">
        <f>IF(OR(I116="",J116=""),"",MAX(0,I116-J116))</f>
        <v/>
      </c>
      <c r="U116" s="15" t="n"/>
      <c r="V116" s="15" t="n"/>
    </row>
    <row r="117">
      <c r="A117" s="14">
        <f>IF(C117="","",PROJ&amp;"-"&amp;"HO"&amp;"-"&amp;B117&amp;"-"&amp;TEXT(C117,"0000"))</f>
        <v/>
      </c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 t="n"/>
      <c r="M117" s="15" t="n"/>
      <c r="N117" s="16" t="n"/>
      <c r="O117" s="15" t="n"/>
      <c r="P117" s="16" t="n"/>
      <c r="Q117" s="15" t="n"/>
      <c r="R117" s="17">
        <f>IF(OR(P117="",Q117=""),"",EDATE(P117,Q117))</f>
        <v/>
      </c>
      <c r="S117" s="14">
        <f>IF(R117="","",IF(R117&lt;DATADATE,"EXPIRED",IF(R117-DATADATE&lt;=WARN_EXP,"EXPIRING","")))</f>
        <v/>
      </c>
      <c r="T117" s="14">
        <f>IF(OR(I117="",J117=""),"",MAX(0,I117-J117))</f>
        <v/>
      </c>
      <c r="U117" s="15" t="n"/>
      <c r="V117" s="15" t="n"/>
    </row>
    <row r="118">
      <c r="A118" s="14">
        <f>IF(C118="","",PROJ&amp;"-"&amp;"HO"&amp;"-"&amp;B118&amp;"-"&amp;TEXT(C118,"0000"))</f>
        <v/>
      </c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 t="n"/>
      <c r="M118" s="15" t="n"/>
      <c r="N118" s="16" t="n"/>
      <c r="O118" s="15" t="n"/>
      <c r="P118" s="16" t="n"/>
      <c r="Q118" s="15" t="n"/>
      <c r="R118" s="17">
        <f>IF(OR(P118="",Q118=""),"",EDATE(P118,Q118))</f>
        <v/>
      </c>
      <c r="S118" s="14">
        <f>IF(R118="","",IF(R118&lt;DATADATE,"EXPIRED",IF(R118-DATADATE&lt;=WARN_EXP,"EXPIRING","")))</f>
        <v/>
      </c>
      <c r="T118" s="14">
        <f>IF(OR(I118="",J118=""),"",MAX(0,I118-J118))</f>
        <v/>
      </c>
      <c r="U118" s="15" t="n"/>
      <c r="V118" s="15" t="n"/>
    </row>
    <row r="119">
      <c r="A119" s="14">
        <f>IF(C119="","",PROJ&amp;"-"&amp;"HO"&amp;"-"&amp;B119&amp;"-"&amp;TEXT(C119,"0000"))</f>
        <v/>
      </c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 t="n"/>
      <c r="M119" s="15" t="n"/>
      <c r="N119" s="16" t="n"/>
      <c r="O119" s="15" t="n"/>
      <c r="P119" s="16" t="n"/>
      <c r="Q119" s="15" t="n"/>
      <c r="R119" s="17">
        <f>IF(OR(P119="",Q119=""),"",EDATE(P119,Q119))</f>
        <v/>
      </c>
      <c r="S119" s="14">
        <f>IF(R119="","",IF(R119&lt;DATADATE,"EXPIRED",IF(R119-DATADATE&lt;=WARN_EXP,"EXPIRING","")))</f>
        <v/>
      </c>
      <c r="T119" s="14">
        <f>IF(OR(I119="",J119=""),"",MAX(0,I119-J119))</f>
        <v/>
      </c>
      <c r="U119" s="15" t="n"/>
      <c r="V119" s="15" t="n"/>
    </row>
    <row r="120">
      <c r="A120" s="14">
        <f>IF(C120="","",PROJ&amp;"-"&amp;"HO"&amp;"-"&amp;B120&amp;"-"&amp;TEXT(C120,"0000"))</f>
        <v/>
      </c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 t="n"/>
      <c r="M120" s="15" t="n"/>
      <c r="N120" s="16" t="n"/>
      <c r="O120" s="15" t="n"/>
      <c r="P120" s="16" t="n"/>
      <c r="Q120" s="15" t="n"/>
      <c r="R120" s="17">
        <f>IF(OR(P120="",Q120=""),"",EDATE(P120,Q120))</f>
        <v/>
      </c>
      <c r="S120" s="14">
        <f>IF(R120="","",IF(R120&lt;DATADATE,"EXPIRED",IF(R120-DATADATE&lt;=WARN_EXP,"EXPIRING","")))</f>
        <v/>
      </c>
      <c r="T120" s="14">
        <f>IF(OR(I120="",J120=""),"",MAX(0,I120-J120))</f>
        <v/>
      </c>
      <c r="U120" s="15" t="n"/>
      <c r="V120" s="15" t="n"/>
    </row>
    <row r="121">
      <c r="A121" s="14">
        <f>IF(C121="","",PROJ&amp;"-"&amp;"HO"&amp;"-"&amp;B121&amp;"-"&amp;TEXT(C121,"0000"))</f>
        <v/>
      </c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 t="n"/>
      <c r="M121" s="15" t="n"/>
      <c r="N121" s="16" t="n"/>
      <c r="O121" s="15" t="n"/>
      <c r="P121" s="16" t="n"/>
      <c r="Q121" s="15" t="n"/>
      <c r="R121" s="17">
        <f>IF(OR(P121="",Q121=""),"",EDATE(P121,Q121))</f>
        <v/>
      </c>
      <c r="S121" s="14">
        <f>IF(R121="","",IF(R121&lt;DATADATE,"EXPIRED",IF(R121-DATADATE&lt;=WARN_EXP,"EXPIRING","")))</f>
        <v/>
      </c>
      <c r="T121" s="14">
        <f>IF(OR(I121="",J121=""),"",MAX(0,I121-J121))</f>
        <v/>
      </c>
      <c r="U121" s="15" t="n"/>
      <c r="V121" s="15" t="n"/>
    </row>
    <row r="122">
      <c r="A122" s="14">
        <f>IF(C122="","",PROJ&amp;"-"&amp;"HO"&amp;"-"&amp;B122&amp;"-"&amp;TEXT(C122,"0000"))</f>
        <v/>
      </c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 t="n"/>
      <c r="M122" s="15" t="n"/>
      <c r="N122" s="16" t="n"/>
      <c r="O122" s="15" t="n"/>
      <c r="P122" s="16" t="n"/>
      <c r="Q122" s="15" t="n"/>
      <c r="R122" s="17">
        <f>IF(OR(P122="",Q122=""),"",EDATE(P122,Q122))</f>
        <v/>
      </c>
      <c r="S122" s="14">
        <f>IF(R122="","",IF(R122&lt;DATADATE,"EXPIRED",IF(R122-DATADATE&lt;=WARN_EXP,"EXPIRING","")))</f>
        <v/>
      </c>
      <c r="T122" s="14">
        <f>IF(OR(I122="",J122=""),"",MAX(0,I122-J122))</f>
        <v/>
      </c>
      <c r="U122" s="15" t="n"/>
      <c r="V122" s="15" t="n"/>
    </row>
    <row r="123">
      <c r="A123" s="14">
        <f>IF(C123="","",PROJ&amp;"-"&amp;"HO"&amp;"-"&amp;B123&amp;"-"&amp;TEXT(C123,"0000"))</f>
        <v/>
      </c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 t="n"/>
      <c r="M123" s="15" t="n"/>
      <c r="N123" s="16" t="n"/>
      <c r="O123" s="15" t="n"/>
      <c r="P123" s="16" t="n"/>
      <c r="Q123" s="15" t="n"/>
      <c r="R123" s="17">
        <f>IF(OR(P123="",Q123=""),"",EDATE(P123,Q123))</f>
        <v/>
      </c>
      <c r="S123" s="14">
        <f>IF(R123="","",IF(R123&lt;DATADATE,"EXPIRED",IF(R123-DATADATE&lt;=WARN_EXP,"EXPIRING","")))</f>
        <v/>
      </c>
      <c r="T123" s="14">
        <f>IF(OR(I123="",J123=""),"",MAX(0,I123-J123))</f>
        <v/>
      </c>
      <c r="U123" s="15" t="n"/>
      <c r="V123" s="15" t="n"/>
    </row>
    <row r="124">
      <c r="A124" s="14">
        <f>IF(C124="","",PROJ&amp;"-"&amp;"HO"&amp;"-"&amp;B124&amp;"-"&amp;TEXT(C124,"0000"))</f>
        <v/>
      </c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 t="n"/>
      <c r="M124" s="15" t="n"/>
      <c r="N124" s="16" t="n"/>
      <c r="O124" s="15" t="n"/>
      <c r="P124" s="16" t="n"/>
      <c r="Q124" s="15" t="n"/>
      <c r="R124" s="17">
        <f>IF(OR(P124="",Q124=""),"",EDATE(P124,Q124))</f>
        <v/>
      </c>
      <c r="S124" s="14">
        <f>IF(R124="","",IF(R124&lt;DATADATE,"EXPIRED",IF(R124-DATADATE&lt;=WARN_EXP,"EXPIRING","")))</f>
        <v/>
      </c>
      <c r="T124" s="14">
        <f>IF(OR(I124="",J124=""),"",MAX(0,I124-J124))</f>
        <v/>
      </c>
      <c r="U124" s="15" t="n"/>
      <c r="V124" s="15" t="n"/>
    </row>
    <row r="125">
      <c r="A125" s="14">
        <f>IF(C125="","",PROJ&amp;"-"&amp;"HO"&amp;"-"&amp;B125&amp;"-"&amp;TEXT(C125,"0000"))</f>
        <v/>
      </c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 t="n"/>
      <c r="M125" s="15" t="n"/>
      <c r="N125" s="16" t="n"/>
      <c r="O125" s="15" t="n"/>
      <c r="P125" s="16" t="n"/>
      <c r="Q125" s="15" t="n"/>
      <c r="R125" s="17">
        <f>IF(OR(P125="",Q125=""),"",EDATE(P125,Q125))</f>
        <v/>
      </c>
      <c r="S125" s="14">
        <f>IF(R125="","",IF(R125&lt;DATADATE,"EXPIRED",IF(R125-DATADATE&lt;=WARN_EXP,"EXPIRING","")))</f>
        <v/>
      </c>
      <c r="T125" s="14">
        <f>IF(OR(I125="",J125=""),"",MAX(0,I125-J125))</f>
        <v/>
      </c>
      <c r="U125" s="15" t="n"/>
      <c r="V125" s="15" t="n"/>
    </row>
    <row r="126">
      <c r="A126" s="14">
        <f>IF(C126="","",PROJ&amp;"-"&amp;"HO"&amp;"-"&amp;B126&amp;"-"&amp;TEXT(C126,"0000"))</f>
        <v/>
      </c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 t="n"/>
      <c r="M126" s="15" t="n"/>
      <c r="N126" s="16" t="n"/>
      <c r="O126" s="15" t="n"/>
      <c r="P126" s="16" t="n"/>
      <c r="Q126" s="15" t="n"/>
      <c r="R126" s="17">
        <f>IF(OR(P126="",Q126=""),"",EDATE(P126,Q126))</f>
        <v/>
      </c>
      <c r="S126" s="14">
        <f>IF(R126="","",IF(R126&lt;DATADATE,"EXPIRED",IF(R126-DATADATE&lt;=WARN_EXP,"EXPIRING","")))</f>
        <v/>
      </c>
      <c r="T126" s="14">
        <f>IF(OR(I126="",J126=""),"",MAX(0,I126-J126))</f>
        <v/>
      </c>
      <c r="U126" s="15" t="n"/>
      <c r="V126" s="15" t="n"/>
    </row>
    <row r="127">
      <c r="A127" s="14">
        <f>IF(C127="","",PROJ&amp;"-"&amp;"HO"&amp;"-"&amp;B127&amp;"-"&amp;TEXT(C127,"0000"))</f>
        <v/>
      </c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 t="n"/>
      <c r="M127" s="15" t="n"/>
      <c r="N127" s="16" t="n"/>
      <c r="O127" s="15" t="n"/>
      <c r="P127" s="16" t="n"/>
      <c r="Q127" s="15" t="n"/>
      <c r="R127" s="17">
        <f>IF(OR(P127="",Q127=""),"",EDATE(P127,Q127))</f>
        <v/>
      </c>
      <c r="S127" s="14">
        <f>IF(R127="","",IF(R127&lt;DATADATE,"EXPIRED",IF(R127-DATADATE&lt;=WARN_EXP,"EXPIRING","")))</f>
        <v/>
      </c>
      <c r="T127" s="14">
        <f>IF(OR(I127="",J127=""),"",MAX(0,I127-J127))</f>
        <v/>
      </c>
      <c r="U127" s="15" t="n"/>
      <c r="V127" s="15" t="n"/>
    </row>
    <row r="128">
      <c r="A128" s="14">
        <f>IF(C128="","",PROJ&amp;"-"&amp;"HO"&amp;"-"&amp;B128&amp;"-"&amp;TEXT(C128,"0000"))</f>
        <v/>
      </c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 t="n"/>
      <c r="M128" s="15" t="n"/>
      <c r="N128" s="16" t="n"/>
      <c r="O128" s="15" t="n"/>
      <c r="P128" s="16" t="n"/>
      <c r="Q128" s="15" t="n"/>
      <c r="R128" s="17">
        <f>IF(OR(P128="",Q128=""),"",EDATE(P128,Q128))</f>
        <v/>
      </c>
      <c r="S128" s="14">
        <f>IF(R128="","",IF(R128&lt;DATADATE,"EXPIRED",IF(R128-DATADATE&lt;=WARN_EXP,"EXPIRING","")))</f>
        <v/>
      </c>
      <c r="T128" s="14">
        <f>IF(OR(I128="",J128=""),"",MAX(0,I128-J128))</f>
        <v/>
      </c>
      <c r="U128" s="15" t="n"/>
      <c r="V128" s="15" t="n"/>
    </row>
    <row r="129">
      <c r="A129" s="14">
        <f>IF(C129="","",PROJ&amp;"-"&amp;"HO"&amp;"-"&amp;B129&amp;"-"&amp;TEXT(C129,"0000"))</f>
        <v/>
      </c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 t="n"/>
      <c r="M129" s="15" t="n"/>
      <c r="N129" s="16" t="n"/>
      <c r="O129" s="15" t="n"/>
      <c r="P129" s="16" t="n"/>
      <c r="Q129" s="15" t="n"/>
      <c r="R129" s="17">
        <f>IF(OR(P129="",Q129=""),"",EDATE(P129,Q129))</f>
        <v/>
      </c>
      <c r="S129" s="14">
        <f>IF(R129="","",IF(R129&lt;DATADATE,"EXPIRED",IF(R129-DATADATE&lt;=WARN_EXP,"EXPIRING","")))</f>
        <v/>
      </c>
      <c r="T129" s="14">
        <f>IF(OR(I129="",J129=""),"",MAX(0,I129-J129))</f>
        <v/>
      </c>
      <c r="U129" s="15" t="n"/>
      <c r="V129" s="15" t="n"/>
    </row>
    <row r="130">
      <c r="A130" s="14">
        <f>IF(C130="","",PROJ&amp;"-"&amp;"HO"&amp;"-"&amp;B130&amp;"-"&amp;TEXT(C130,"0000"))</f>
        <v/>
      </c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 t="n"/>
      <c r="M130" s="15" t="n"/>
      <c r="N130" s="16" t="n"/>
      <c r="O130" s="15" t="n"/>
      <c r="P130" s="16" t="n"/>
      <c r="Q130" s="15" t="n"/>
      <c r="R130" s="17">
        <f>IF(OR(P130="",Q130=""),"",EDATE(P130,Q130))</f>
        <v/>
      </c>
      <c r="S130" s="14">
        <f>IF(R130="","",IF(R130&lt;DATADATE,"EXPIRED",IF(R130-DATADATE&lt;=WARN_EXP,"EXPIRING","")))</f>
        <v/>
      </c>
      <c r="T130" s="14">
        <f>IF(OR(I130="",J130=""),"",MAX(0,I130-J130))</f>
        <v/>
      </c>
      <c r="U130" s="15" t="n"/>
      <c r="V130" s="15" t="n"/>
    </row>
    <row r="131">
      <c r="A131" s="14">
        <f>IF(C131="","",PROJ&amp;"-"&amp;"HO"&amp;"-"&amp;B131&amp;"-"&amp;TEXT(C131,"0000"))</f>
        <v/>
      </c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 t="n"/>
      <c r="M131" s="15" t="n"/>
      <c r="N131" s="16" t="n"/>
      <c r="O131" s="15" t="n"/>
      <c r="P131" s="16" t="n"/>
      <c r="Q131" s="15" t="n"/>
      <c r="R131" s="17">
        <f>IF(OR(P131="",Q131=""),"",EDATE(P131,Q131))</f>
        <v/>
      </c>
      <c r="S131" s="14">
        <f>IF(R131="","",IF(R131&lt;DATADATE,"EXPIRED",IF(R131-DATADATE&lt;=WARN_EXP,"EXPIRING","")))</f>
        <v/>
      </c>
      <c r="T131" s="14">
        <f>IF(OR(I131="",J131=""),"",MAX(0,I131-J131))</f>
        <v/>
      </c>
      <c r="U131" s="15" t="n"/>
      <c r="V131" s="15" t="n"/>
    </row>
    <row r="132">
      <c r="A132" s="14">
        <f>IF(C132="","",PROJ&amp;"-"&amp;"HO"&amp;"-"&amp;B132&amp;"-"&amp;TEXT(C132,"0000"))</f>
        <v/>
      </c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 t="n"/>
      <c r="M132" s="15" t="n"/>
      <c r="N132" s="16" t="n"/>
      <c r="O132" s="15" t="n"/>
      <c r="P132" s="16" t="n"/>
      <c r="Q132" s="15" t="n"/>
      <c r="R132" s="17">
        <f>IF(OR(P132="",Q132=""),"",EDATE(P132,Q132))</f>
        <v/>
      </c>
      <c r="S132" s="14">
        <f>IF(R132="","",IF(R132&lt;DATADATE,"EXPIRED",IF(R132-DATADATE&lt;=WARN_EXP,"EXPIRING","")))</f>
        <v/>
      </c>
      <c r="T132" s="14">
        <f>IF(OR(I132="",J132=""),"",MAX(0,I132-J132))</f>
        <v/>
      </c>
      <c r="U132" s="15" t="n"/>
      <c r="V132" s="15" t="n"/>
    </row>
    <row r="133">
      <c r="A133" s="14">
        <f>IF(C133="","",PROJ&amp;"-"&amp;"HO"&amp;"-"&amp;B133&amp;"-"&amp;TEXT(C133,"0000"))</f>
        <v/>
      </c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 t="n"/>
      <c r="M133" s="15" t="n"/>
      <c r="N133" s="16" t="n"/>
      <c r="O133" s="15" t="n"/>
      <c r="P133" s="16" t="n"/>
      <c r="Q133" s="15" t="n"/>
      <c r="R133" s="17">
        <f>IF(OR(P133="",Q133=""),"",EDATE(P133,Q133))</f>
        <v/>
      </c>
      <c r="S133" s="14">
        <f>IF(R133="","",IF(R133&lt;DATADATE,"EXPIRED",IF(R133-DATADATE&lt;=WARN_EXP,"EXPIRING","")))</f>
        <v/>
      </c>
      <c r="T133" s="14">
        <f>IF(OR(I133="",J133=""),"",MAX(0,I133-J133))</f>
        <v/>
      </c>
      <c r="U133" s="15" t="n"/>
      <c r="V133" s="15" t="n"/>
    </row>
    <row r="134">
      <c r="A134" s="14">
        <f>IF(C134="","",PROJ&amp;"-"&amp;"HO"&amp;"-"&amp;B134&amp;"-"&amp;TEXT(C134,"0000"))</f>
        <v/>
      </c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 t="n"/>
      <c r="M134" s="15" t="n"/>
      <c r="N134" s="16" t="n"/>
      <c r="O134" s="15" t="n"/>
      <c r="P134" s="16" t="n"/>
      <c r="Q134" s="15" t="n"/>
      <c r="R134" s="17">
        <f>IF(OR(P134="",Q134=""),"",EDATE(P134,Q134))</f>
        <v/>
      </c>
      <c r="S134" s="14">
        <f>IF(R134="","",IF(R134&lt;DATADATE,"EXPIRED",IF(R134-DATADATE&lt;=WARN_EXP,"EXPIRING","")))</f>
        <v/>
      </c>
      <c r="T134" s="14">
        <f>IF(OR(I134="",J134=""),"",MAX(0,I134-J134))</f>
        <v/>
      </c>
      <c r="U134" s="15" t="n"/>
      <c r="V134" s="15" t="n"/>
    </row>
    <row r="135">
      <c r="A135" s="14">
        <f>IF(C135="","",PROJ&amp;"-"&amp;"HO"&amp;"-"&amp;B135&amp;"-"&amp;TEXT(C135,"0000"))</f>
        <v/>
      </c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 t="n"/>
      <c r="M135" s="15" t="n"/>
      <c r="N135" s="16" t="n"/>
      <c r="O135" s="15" t="n"/>
      <c r="P135" s="16" t="n"/>
      <c r="Q135" s="15" t="n"/>
      <c r="R135" s="17">
        <f>IF(OR(P135="",Q135=""),"",EDATE(P135,Q135))</f>
        <v/>
      </c>
      <c r="S135" s="14">
        <f>IF(R135="","",IF(R135&lt;DATADATE,"EXPIRED",IF(R135-DATADATE&lt;=WARN_EXP,"EXPIRING","")))</f>
        <v/>
      </c>
      <c r="T135" s="14">
        <f>IF(OR(I135="",J135=""),"",MAX(0,I135-J135))</f>
        <v/>
      </c>
      <c r="U135" s="15" t="n"/>
      <c r="V135" s="15" t="n"/>
    </row>
    <row r="136">
      <c r="A136" s="14">
        <f>IF(C136="","",PROJ&amp;"-"&amp;"HO"&amp;"-"&amp;B136&amp;"-"&amp;TEXT(C136,"0000"))</f>
        <v/>
      </c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 t="n"/>
      <c r="M136" s="15" t="n"/>
      <c r="N136" s="16" t="n"/>
      <c r="O136" s="15" t="n"/>
      <c r="P136" s="16" t="n"/>
      <c r="Q136" s="15" t="n"/>
      <c r="R136" s="17">
        <f>IF(OR(P136="",Q136=""),"",EDATE(P136,Q136))</f>
        <v/>
      </c>
      <c r="S136" s="14">
        <f>IF(R136="","",IF(R136&lt;DATADATE,"EXPIRED",IF(R136-DATADATE&lt;=WARN_EXP,"EXPIRING","")))</f>
        <v/>
      </c>
      <c r="T136" s="14">
        <f>IF(OR(I136="",J136=""),"",MAX(0,I136-J136))</f>
        <v/>
      </c>
      <c r="U136" s="15" t="n"/>
      <c r="V136" s="15" t="n"/>
    </row>
    <row r="137">
      <c r="A137" s="14">
        <f>IF(C137="","",PROJ&amp;"-"&amp;"HO"&amp;"-"&amp;B137&amp;"-"&amp;TEXT(C137,"0000"))</f>
        <v/>
      </c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 t="n"/>
      <c r="M137" s="15" t="n"/>
      <c r="N137" s="16" t="n"/>
      <c r="O137" s="15" t="n"/>
      <c r="P137" s="16" t="n"/>
      <c r="Q137" s="15" t="n"/>
      <c r="R137" s="17">
        <f>IF(OR(P137="",Q137=""),"",EDATE(P137,Q137))</f>
        <v/>
      </c>
      <c r="S137" s="14">
        <f>IF(R137="","",IF(R137&lt;DATADATE,"EXPIRED",IF(R137-DATADATE&lt;=WARN_EXP,"EXPIRING","")))</f>
        <v/>
      </c>
      <c r="T137" s="14">
        <f>IF(OR(I137="",J137=""),"",MAX(0,I137-J137))</f>
        <v/>
      </c>
      <c r="U137" s="15" t="n"/>
      <c r="V137" s="15" t="n"/>
    </row>
    <row r="138">
      <c r="A138" s="14">
        <f>IF(C138="","",PROJ&amp;"-"&amp;"HO"&amp;"-"&amp;B138&amp;"-"&amp;TEXT(C138,"0000"))</f>
        <v/>
      </c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 t="n"/>
      <c r="M138" s="15" t="n"/>
      <c r="N138" s="16" t="n"/>
      <c r="O138" s="15" t="n"/>
      <c r="P138" s="16" t="n"/>
      <c r="Q138" s="15" t="n"/>
      <c r="R138" s="17">
        <f>IF(OR(P138="",Q138=""),"",EDATE(P138,Q138))</f>
        <v/>
      </c>
      <c r="S138" s="14">
        <f>IF(R138="","",IF(R138&lt;DATADATE,"EXPIRED",IF(R138-DATADATE&lt;=WARN_EXP,"EXPIRING","")))</f>
        <v/>
      </c>
      <c r="T138" s="14">
        <f>IF(OR(I138="",J138=""),"",MAX(0,I138-J138))</f>
        <v/>
      </c>
      <c r="U138" s="15" t="n"/>
      <c r="V138" s="15" t="n"/>
    </row>
    <row r="139">
      <c r="A139" s="14">
        <f>IF(C139="","",PROJ&amp;"-"&amp;"HO"&amp;"-"&amp;B139&amp;"-"&amp;TEXT(C139,"0000"))</f>
        <v/>
      </c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 t="n"/>
      <c r="M139" s="15" t="n"/>
      <c r="N139" s="16" t="n"/>
      <c r="O139" s="15" t="n"/>
      <c r="P139" s="16" t="n"/>
      <c r="Q139" s="15" t="n"/>
      <c r="R139" s="17">
        <f>IF(OR(P139="",Q139=""),"",EDATE(P139,Q139))</f>
        <v/>
      </c>
      <c r="S139" s="14">
        <f>IF(R139="","",IF(R139&lt;DATADATE,"EXPIRED",IF(R139-DATADATE&lt;=WARN_EXP,"EXPIRING","")))</f>
        <v/>
      </c>
      <c r="T139" s="14">
        <f>IF(OR(I139="",J139=""),"",MAX(0,I139-J139))</f>
        <v/>
      </c>
      <c r="U139" s="15" t="n"/>
      <c r="V139" s="15" t="n"/>
    </row>
    <row r="140">
      <c r="A140" s="14">
        <f>IF(C140="","",PROJ&amp;"-"&amp;"HO"&amp;"-"&amp;B140&amp;"-"&amp;TEXT(C140,"0000"))</f>
        <v/>
      </c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 t="n"/>
      <c r="M140" s="15" t="n"/>
      <c r="N140" s="16" t="n"/>
      <c r="O140" s="15" t="n"/>
      <c r="P140" s="16" t="n"/>
      <c r="Q140" s="15" t="n"/>
      <c r="R140" s="17">
        <f>IF(OR(P140="",Q140=""),"",EDATE(P140,Q140))</f>
        <v/>
      </c>
      <c r="S140" s="14">
        <f>IF(R140="","",IF(R140&lt;DATADATE,"EXPIRED",IF(R140-DATADATE&lt;=WARN_EXP,"EXPIRING","")))</f>
        <v/>
      </c>
      <c r="T140" s="14">
        <f>IF(OR(I140="",J140=""),"",MAX(0,I140-J140))</f>
        <v/>
      </c>
      <c r="U140" s="15" t="n"/>
      <c r="V140" s="15" t="n"/>
    </row>
    <row r="141">
      <c r="A141" s="14">
        <f>IF(C141="","",PROJ&amp;"-"&amp;"HO"&amp;"-"&amp;B141&amp;"-"&amp;TEXT(C141,"0000"))</f>
        <v/>
      </c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 t="n"/>
      <c r="M141" s="15" t="n"/>
      <c r="N141" s="16" t="n"/>
      <c r="O141" s="15" t="n"/>
      <c r="P141" s="16" t="n"/>
      <c r="Q141" s="15" t="n"/>
      <c r="R141" s="17">
        <f>IF(OR(P141="",Q141=""),"",EDATE(P141,Q141))</f>
        <v/>
      </c>
      <c r="S141" s="14">
        <f>IF(R141="","",IF(R141&lt;DATADATE,"EXPIRED",IF(R141-DATADATE&lt;=WARN_EXP,"EXPIRING","")))</f>
        <v/>
      </c>
      <c r="T141" s="14">
        <f>IF(OR(I141="",J141=""),"",MAX(0,I141-J141))</f>
        <v/>
      </c>
      <c r="U141" s="15" t="n"/>
      <c r="V141" s="15" t="n"/>
    </row>
    <row r="142">
      <c r="A142" s="14">
        <f>IF(C142="","",PROJ&amp;"-"&amp;"HO"&amp;"-"&amp;B142&amp;"-"&amp;TEXT(C142,"0000"))</f>
        <v/>
      </c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 t="n"/>
      <c r="M142" s="15" t="n"/>
      <c r="N142" s="16" t="n"/>
      <c r="O142" s="15" t="n"/>
      <c r="P142" s="16" t="n"/>
      <c r="Q142" s="15" t="n"/>
      <c r="R142" s="17">
        <f>IF(OR(P142="",Q142=""),"",EDATE(P142,Q142))</f>
        <v/>
      </c>
      <c r="S142" s="14">
        <f>IF(R142="","",IF(R142&lt;DATADATE,"EXPIRED",IF(R142-DATADATE&lt;=WARN_EXP,"EXPIRING","")))</f>
        <v/>
      </c>
      <c r="T142" s="14">
        <f>IF(OR(I142="",J142=""),"",MAX(0,I142-J142))</f>
        <v/>
      </c>
      <c r="U142" s="15" t="n"/>
      <c r="V142" s="15" t="n"/>
    </row>
    <row r="143">
      <c r="A143" s="14">
        <f>IF(C143="","",PROJ&amp;"-"&amp;"HO"&amp;"-"&amp;B143&amp;"-"&amp;TEXT(C143,"0000"))</f>
        <v/>
      </c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 t="n"/>
      <c r="M143" s="15" t="n"/>
      <c r="N143" s="16" t="n"/>
      <c r="O143" s="15" t="n"/>
      <c r="P143" s="16" t="n"/>
      <c r="Q143" s="15" t="n"/>
      <c r="R143" s="17">
        <f>IF(OR(P143="",Q143=""),"",EDATE(P143,Q143))</f>
        <v/>
      </c>
      <c r="S143" s="14">
        <f>IF(R143="","",IF(R143&lt;DATADATE,"EXPIRED",IF(R143-DATADATE&lt;=WARN_EXP,"EXPIRING","")))</f>
        <v/>
      </c>
      <c r="T143" s="14">
        <f>IF(OR(I143="",J143=""),"",MAX(0,I143-J143))</f>
        <v/>
      </c>
      <c r="U143" s="15" t="n"/>
      <c r="V143" s="15" t="n"/>
    </row>
    <row r="144">
      <c r="A144" s="14">
        <f>IF(C144="","",PROJ&amp;"-"&amp;"HO"&amp;"-"&amp;B144&amp;"-"&amp;TEXT(C144,"0000"))</f>
        <v/>
      </c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 t="n"/>
      <c r="M144" s="15" t="n"/>
      <c r="N144" s="16" t="n"/>
      <c r="O144" s="15" t="n"/>
      <c r="P144" s="16" t="n"/>
      <c r="Q144" s="15" t="n"/>
      <c r="R144" s="17">
        <f>IF(OR(P144="",Q144=""),"",EDATE(P144,Q144))</f>
        <v/>
      </c>
      <c r="S144" s="14">
        <f>IF(R144="","",IF(R144&lt;DATADATE,"EXPIRED",IF(R144-DATADATE&lt;=WARN_EXP,"EXPIRING","")))</f>
        <v/>
      </c>
      <c r="T144" s="14">
        <f>IF(OR(I144="",J144=""),"",MAX(0,I144-J144))</f>
        <v/>
      </c>
      <c r="U144" s="15" t="n"/>
      <c r="V144" s="15" t="n"/>
    </row>
    <row r="145">
      <c r="A145" s="14">
        <f>IF(C145="","",PROJ&amp;"-"&amp;"HO"&amp;"-"&amp;B145&amp;"-"&amp;TEXT(C145,"0000"))</f>
        <v/>
      </c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 t="n"/>
      <c r="M145" s="15" t="n"/>
      <c r="N145" s="16" t="n"/>
      <c r="O145" s="15" t="n"/>
      <c r="P145" s="16" t="n"/>
      <c r="Q145" s="15" t="n"/>
      <c r="R145" s="17">
        <f>IF(OR(P145="",Q145=""),"",EDATE(P145,Q145))</f>
        <v/>
      </c>
      <c r="S145" s="14">
        <f>IF(R145="","",IF(R145&lt;DATADATE,"EXPIRED",IF(R145-DATADATE&lt;=WARN_EXP,"EXPIRING","")))</f>
        <v/>
      </c>
      <c r="T145" s="14">
        <f>IF(OR(I145="",J145=""),"",MAX(0,I145-J145))</f>
        <v/>
      </c>
      <c r="U145" s="15" t="n"/>
      <c r="V145" s="15" t="n"/>
    </row>
    <row r="146">
      <c r="A146" s="14">
        <f>IF(C146="","",PROJ&amp;"-"&amp;"HO"&amp;"-"&amp;B146&amp;"-"&amp;TEXT(C146,"0000"))</f>
        <v/>
      </c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 t="n"/>
      <c r="M146" s="15" t="n"/>
      <c r="N146" s="16" t="n"/>
      <c r="O146" s="15" t="n"/>
      <c r="P146" s="16" t="n"/>
      <c r="Q146" s="15" t="n"/>
      <c r="R146" s="17">
        <f>IF(OR(P146="",Q146=""),"",EDATE(P146,Q146))</f>
        <v/>
      </c>
      <c r="S146" s="14">
        <f>IF(R146="","",IF(R146&lt;DATADATE,"EXPIRED",IF(R146-DATADATE&lt;=WARN_EXP,"EXPIRING","")))</f>
        <v/>
      </c>
      <c r="T146" s="14">
        <f>IF(OR(I146="",J146=""),"",MAX(0,I146-J146))</f>
        <v/>
      </c>
      <c r="U146" s="15" t="n"/>
      <c r="V146" s="15" t="n"/>
    </row>
    <row r="147">
      <c r="A147" s="14">
        <f>IF(C147="","",PROJ&amp;"-"&amp;"HO"&amp;"-"&amp;B147&amp;"-"&amp;TEXT(C147,"0000"))</f>
        <v/>
      </c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 t="n"/>
      <c r="M147" s="15" t="n"/>
      <c r="N147" s="16" t="n"/>
      <c r="O147" s="15" t="n"/>
      <c r="P147" s="16" t="n"/>
      <c r="Q147" s="15" t="n"/>
      <c r="R147" s="17">
        <f>IF(OR(P147="",Q147=""),"",EDATE(P147,Q147))</f>
        <v/>
      </c>
      <c r="S147" s="14">
        <f>IF(R147="","",IF(R147&lt;DATADATE,"EXPIRED",IF(R147-DATADATE&lt;=WARN_EXP,"EXPIRING","")))</f>
        <v/>
      </c>
      <c r="T147" s="14">
        <f>IF(OR(I147="",J147=""),"",MAX(0,I147-J147))</f>
        <v/>
      </c>
      <c r="U147" s="15" t="n"/>
      <c r="V147" s="15" t="n"/>
    </row>
    <row r="148">
      <c r="A148" s="14">
        <f>IF(C148="","",PROJ&amp;"-"&amp;"HO"&amp;"-"&amp;B148&amp;"-"&amp;TEXT(C148,"0000"))</f>
        <v/>
      </c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 t="n"/>
      <c r="M148" s="15" t="n"/>
      <c r="N148" s="16" t="n"/>
      <c r="O148" s="15" t="n"/>
      <c r="P148" s="16" t="n"/>
      <c r="Q148" s="15" t="n"/>
      <c r="R148" s="17">
        <f>IF(OR(P148="",Q148=""),"",EDATE(P148,Q148))</f>
        <v/>
      </c>
      <c r="S148" s="14">
        <f>IF(R148="","",IF(R148&lt;DATADATE,"EXPIRED",IF(R148-DATADATE&lt;=WARN_EXP,"EXPIRING","")))</f>
        <v/>
      </c>
      <c r="T148" s="14">
        <f>IF(OR(I148="",J148=""),"",MAX(0,I148-J148))</f>
        <v/>
      </c>
      <c r="U148" s="15" t="n"/>
      <c r="V148" s="15" t="n"/>
    </row>
    <row r="149">
      <c r="A149" s="14">
        <f>IF(C149="","",PROJ&amp;"-"&amp;"HO"&amp;"-"&amp;B149&amp;"-"&amp;TEXT(C149,"0000"))</f>
        <v/>
      </c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 t="n"/>
      <c r="M149" s="15" t="n"/>
      <c r="N149" s="16" t="n"/>
      <c r="O149" s="15" t="n"/>
      <c r="P149" s="16" t="n"/>
      <c r="Q149" s="15" t="n"/>
      <c r="R149" s="17">
        <f>IF(OR(P149="",Q149=""),"",EDATE(P149,Q149))</f>
        <v/>
      </c>
      <c r="S149" s="14">
        <f>IF(R149="","",IF(R149&lt;DATADATE,"EXPIRED",IF(R149-DATADATE&lt;=WARN_EXP,"EXPIRING","")))</f>
        <v/>
      </c>
      <c r="T149" s="14">
        <f>IF(OR(I149="",J149=""),"",MAX(0,I149-J149))</f>
        <v/>
      </c>
      <c r="U149" s="15" t="n"/>
      <c r="V149" s="15" t="n"/>
    </row>
    <row r="150">
      <c r="A150" s="14">
        <f>IF(C150="","",PROJ&amp;"-"&amp;"HO"&amp;"-"&amp;B150&amp;"-"&amp;TEXT(C150,"0000"))</f>
        <v/>
      </c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 t="n"/>
      <c r="M150" s="15" t="n"/>
      <c r="N150" s="16" t="n"/>
      <c r="O150" s="15" t="n"/>
      <c r="P150" s="16" t="n"/>
      <c r="Q150" s="15" t="n"/>
      <c r="R150" s="17">
        <f>IF(OR(P150="",Q150=""),"",EDATE(P150,Q150))</f>
        <v/>
      </c>
      <c r="S150" s="14">
        <f>IF(R150="","",IF(R150&lt;DATADATE,"EXPIRED",IF(R150-DATADATE&lt;=WARN_EXP,"EXPIRING","")))</f>
        <v/>
      </c>
      <c r="T150" s="14">
        <f>IF(OR(I150="",J150=""),"",MAX(0,I150-J150))</f>
        <v/>
      </c>
      <c r="U150" s="15" t="n"/>
      <c r="V150" s="15" t="n"/>
    </row>
    <row r="151">
      <c r="A151" s="14">
        <f>IF(C151="","",PROJ&amp;"-"&amp;"HO"&amp;"-"&amp;B151&amp;"-"&amp;TEXT(C151,"0000"))</f>
        <v/>
      </c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 t="n"/>
      <c r="M151" s="15" t="n"/>
      <c r="N151" s="16" t="n"/>
      <c r="O151" s="15" t="n"/>
      <c r="P151" s="16" t="n"/>
      <c r="Q151" s="15" t="n"/>
      <c r="R151" s="17">
        <f>IF(OR(P151="",Q151=""),"",EDATE(P151,Q151))</f>
        <v/>
      </c>
      <c r="S151" s="14">
        <f>IF(R151="","",IF(R151&lt;DATADATE,"EXPIRED",IF(R151-DATADATE&lt;=WARN_EXP,"EXPIRING","")))</f>
        <v/>
      </c>
      <c r="T151" s="14">
        <f>IF(OR(I151="",J151=""),"",MAX(0,I151-J151))</f>
        <v/>
      </c>
      <c r="U151" s="15" t="n"/>
      <c r="V151" s="15" t="n"/>
    </row>
    <row r="152">
      <c r="A152" s="14">
        <f>IF(C152="","",PROJ&amp;"-"&amp;"HO"&amp;"-"&amp;B152&amp;"-"&amp;TEXT(C152,"0000"))</f>
        <v/>
      </c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 t="n"/>
      <c r="M152" s="15" t="n"/>
      <c r="N152" s="16" t="n"/>
      <c r="O152" s="15" t="n"/>
      <c r="P152" s="16" t="n"/>
      <c r="Q152" s="15" t="n"/>
      <c r="R152" s="17">
        <f>IF(OR(P152="",Q152=""),"",EDATE(P152,Q152))</f>
        <v/>
      </c>
      <c r="S152" s="14">
        <f>IF(R152="","",IF(R152&lt;DATADATE,"EXPIRED",IF(R152-DATADATE&lt;=WARN_EXP,"EXPIRING","")))</f>
        <v/>
      </c>
      <c r="T152" s="14">
        <f>IF(OR(I152="",J152=""),"",MAX(0,I152-J152))</f>
        <v/>
      </c>
      <c r="U152" s="15" t="n"/>
      <c r="V152" s="15" t="n"/>
    </row>
    <row r="153">
      <c r="A153" s="14">
        <f>IF(C153="","",PROJ&amp;"-"&amp;"HO"&amp;"-"&amp;B153&amp;"-"&amp;TEXT(C153,"0000"))</f>
        <v/>
      </c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 t="n"/>
      <c r="M153" s="15" t="n"/>
      <c r="N153" s="16" t="n"/>
      <c r="O153" s="15" t="n"/>
      <c r="P153" s="16" t="n"/>
      <c r="Q153" s="15" t="n"/>
      <c r="R153" s="17">
        <f>IF(OR(P153="",Q153=""),"",EDATE(P153,Q153))</f>
        <v/>
      </c>
      <c r="S153" s="14">
        <f>IF(R153="","",IF(R153&lt;DATADATE,"EXPIRED",IF(R153-DATADATE&lt;=WARN_EXP,"EXPIRING","")))</f>
        <v/>
      </c>
      <c r="T153" s="14">
        <f>IF(OR(I153="",J153=""),"",MAX(0,I153-J153))</f>
        <v/>
      </c>
      <c r="U153" s="15" t="n"/>
      <c r="V153" s="15" t="n"/>
    </row>
    <row r="154">
      <c r="A154" s="14">
        <f>IF(C154="","",PROJ&amp;"-"&amp;"HO"&amp;"-"&amp;B154&amp;"-"&amp;TEXT(C154,"0000"))</f>
        <v/>
      </c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 t="n"/>
      <c r="M154" s="15" t="n"/>
      <c r="N154" s="16" t="n"/>
      <c r="O154" s="15" t="n"/>
      <c r="P154" s="16" t="n"/>
      <c r="Q154" s="15" t="n"/>
      <c r="R154" s="17">
        <f>IF(OR(P154="",Q154=""),"",EDATE(P154,Q154))</f>
        <v/>
      </c>
      <c r="S154" s="14">
        <f>IF(R154="","",IF(R154&lt;DATADATE,"EXPIRED",IF(R154-DATADATE&lt;=WARN_EXP,"EXPIRING","")))</f>
        <v/>
      </c>
      <c r="T154" s="14">
        <f>IF(OR(I154="",J154=""),"",MAX(0,I154-J154))</f>
        <v/>
      </c>
      <c r="U154" s="15" t="n"/>
      <c r="V154" s="15" t="n"/>
    </row>
    <row r="155">
      <c r="A155" s="14">
        <f>IF(C155="","",PROJ&amp;"-"&amp;"HO"&amp;"-"&amp;B155&amp;"-"&amp;TEXT(C155,"0000"))</f>
        <v/>
      </c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 t="n"/>
      <c r="M155" s="15" t="n"/>
      <c r="N155" s="16" t="n"/>
      <c r="O155" s="15" t="n"/>
      <c r="P155" s="16" t="n"/>
      <c r="Q155" s="15" t="n"/>
      <c r="R155" s="17">
        <f>IF(OR(P155="",Q155=""),"",EDATE(P155,Q155))</f>
        <v/>
      </c>
      <c r="S155" s="14">
        <f>IF(R155="","",IF(R155&lt;DATADATE,"EXPIRED",IF(R155-DATADATE&lt;=WARN_EXP,"EXPIRING","")))</f>
        <v/>
      </c>
      <c r="T155" s="14">
        <f>IF(OR(I155="",J155=""),"",MAX(0,I155-J155))</f>
        <v/>
      </c>
      <c r="U155" s="15" t="n"/>
      <c r="V155" s="15" t="n"/>
    </row>
    <row r="156">
      <c r="A156" s="14">
        <f>IF(C156="","",PROJ&amp;"-"&amp;"HO"&amp;"-"&amp;B156&amp;"-"&amp;TEXT(C156,"0000"))</f>
        <v/>
      </c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 t="n"/>
      <c r="M156" s="15" t="n"/>
      <c r="N156" s="16" t="n"/>
      <c r="O156" s="15" t="n"/>
      <c r="P156" s="16" t="n"/>
      <c r="Q156" s="15" t="n"/>
      <c r="R156" s="17">
        <f>IF(OR(P156="",Q156=""),"",EDATE(P156,Q156))</f>
        <v/>
      </c>
      <c r="S156" s="14">
        <f>IF(R156="","",IF(R156&lt;DATADATE,"EXPIRED",IF(R156-DATADATE&lt;=WARN_EXP,"EXPIRING","")))</f>
        <v/>
      </c>
      <c r="T156" s="14">
        <f>IF(OR(I156="",J156=""),"",MAX(0,I156-J156))</f>
        <v/>
      </c>
      <c r="U156" s="15" t="n"/>
      <c r="V156" s="15" t="n"/>
    </row>
    <row r="157">
      <c r="A157" s="14">
        <f>IF(C157="","",PROJ&amp;"-"&amp;"HO"&amp;"-"&amp;B157&amp;"-"&amp;TEXT(C157,"0000"))</f>
        <v/>
      </c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 t="n"/>
      <c r="M157" s="15" t="n"/>
      <c r="N157" s="16" t="n"/>
      <c r="O157" s="15" t="n"/>
      <c r="P157" s="16" t="n"/>
      <c r="Q157" s="15" t="n"/>
      <c r="R157" s="17">
        <f>IF(OR(P157="",Q157=""),"",EDATE(P157,Q157))</f>
        <v/>
      </c>
      <c r="S157" s="14">
        <f>IF(R157="","",IF(R157&lt;DATADATE,"EXPIRED",IF(R157-DATADATE&lt;=WARN_EXP,"EXPIRING","")))</f>
        <v/>
      </c>
      <c r="T157" s="14">
        <f>IF(OR(I157="",J157=""),"",MAX(0,I157-J157))</f>
        <v/>
      </c>
      <c r="U157" s="15" t="n"/>
      <c r="V157" s="15" t="n"/>
    </row>
    <row r="158">
      <c r="A158" s="14">
        <f>IF(C158="","",PROJ&amp;"-"&amp;"HO"&amp;"-"&amp;B158&amp;"-"&amp;TEXT(C158,"0000"))</f>
        <v/>
      </c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 t="n"/>
      <c r="M158" s="15" t="n"/>
      <c r="N158" s="16" t="n"/>
      <c r="O158" s="15" t="n"/>
      <c r="P158" s="16" t="n"/>
      <c r="Q158" s="15" t="n"/>
      <c r="R158" s="17">
        <f>IF(OR(P158="",Q158=""),"",EDATE(P158,Q158))</f>
        <v/>
      </c>
      <c r="S158" s="14">
        <f>IF(R158="","",IF(R158&lt;DATADATE,"EXPIRED",IF(R158-DATADATE&lt;=WARN_EXP,"EXPIRING","")))</f>
        <v/>
      </c>
      <c r="T158" s="14">
        <f>IF(OR(I158="",J158=""),"",MAX(0,I158-J158))</f>
        <v/>
      </c>
      <c r="U158" s="15" t="n"/>
      <c r="V158" s="15" t="n"/>
    </row>
    <row r="159">
      <c r="A159" s="14">
        <f>IF(C159="","",PROJ&amp;"-"&amp;"HO"&amp;"-"&amp;B159&amp;"-"&amp;TEXT(C159,"0000"))</f>
        <v/>
      </c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 t="n"/>
      <c r="M159" s="15" t="n"/>
      <c r="N159" s="16" t="n"/>
      <c r="O159" s="15" t="n"/>
      <c r="P159" s="16" t="n"/>
      <c r="Q159" s="15" t="n"/>
      <c r="R159" s="17">
        <f>IF(OR(P159="",Q159=""),"",EDATE(P159,Q159))</f>
        <v/>
      </c>
      <c r="S159" s="14">
        <f>IF(R159="","",IF(R159&lt;DATADATE,"EXPIRED",IF(R159-DATADATE&lt;=WARN_EXP,"EXPIRING","")))</f>
        <v/>
      </c>
      <c r="T159" s="14">
        <f>IF(OR(I159="",J159=""),"",MAX(0,I159-J159))</f>
        <v/>
      </c>
      <c r="U159" s="15" t="n"/>
      <c r="V159" s="15" t="n"/>
    </row>
    <row r="160">
      <c r="A160" s="14">
        <f>IF(C160="","",PROJ&amp;"-"&amp;"HO"&amp;"-"&amp;B160&amp;"-"&amp;TEXT(C160,"0000"))</f>
        <v/>
      </c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 t="n"/>
      <c r="M160" s="15" t="n"/>
      <c r="N160" s="16" t="n"/>
      <c r="O160" s="15" t="n"/>
      <c r="P160" s="16" t="n"/>
      <c r="Q160" s="15" t="n"/>
      <c r="R160" s="17">
        <f>IF(OR(P160="",Q160=""),"",EDATE(P160,Q160))</f>
        <v/>
      </c>
      <c r="S160" s="14">
        <f>IF(R160="","",IF(R160&lt;DATADATE,"EXPIRED",IF(R160-DATADATE&lt;=WARN_EXP,"EXPIRING","")))</f>
        <v/>
      </c>
      <c r="T160" s="14">
        <f>IF(OR(I160="",J160=""),"",MAX(0,I160-J160))</f>
        <v/>
      </c>
      <c r="U160" s="15" t="n"/>
      <c r="V160" s="15" t="n"/>
    </row>
    <row r="161">
      <c r="A161" s="14">
        <f>IF(C161="","",PROJ&amp;"-"&amp;"HO"&amp;"-"&amp;B161&amp;"-"&amp;TEXT(C161,"0000"))</f>
        <v/>
      </c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 t="n"/>
      <c r="M161" s="15" t="n"/>
      <c r="N161" s="16" t="n"/>
      <c r="O161" s="15" t="n"/>
      <c r="P161" s="16" t="n"/>
      <c r="Q161" s="15" t="n"/>
      <c r="R161" s="17">
        <f>IF(OR(P161="",Q161=""),"",EDATE(P161,Q161))</f>
        <v/>
      </c>
      <c r="S161" s="14">
        <f>IF(R161="","",IF(R161&lt;DATADATE,"EXPIRED",IF(R161-DATADATE&lt;=WARN_EXP,"EXPIRING","")))</f>
        <v/>
      </c>
      <c r="T161" s="14">
        <f>IF(OR(I161="",J161=""),"",MAX(0,I161-J161))</f>
        <v/>
      </c>
      <c r="U161" s="15" t="n"/>
      <c r="V161" s="15" t="n"/>
    </row>
    <row r="162">
      <c r="A162" s="14">
        <f>IF(C162="","",PROJ&amp;"-"&amp;"HO"&amp;"-"&amp;B162&amp;"-"&amp;TEXT(C162,"0000"))</f>
        <v/>
      </c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 t="n"/>
      <c r="M162" s="15" t="n"/>
      <c r="N162" s="16" t="n"/>
      <c r="O162" s="15" t="n"/>
      <c r="P162" s="16" t="n"/>
      <c r="Q162" s="15" t="n"/>
      <c r="R162" s="17">
        <f>IF(OR(P162="",Q162=""),"",EDATE(P162,Q162))</f>
        <v/>
      </c>
      <c r="S162" s="14">
        <f>IF(R162="","",IF(R162&lt;DATADATE,"EXPIRED",IF(R162-DATADATE&lt;=WARN_EXP,"EXPIRING","")))</f>
        <v/>
      </c>
      <c r="T162" s="14">
        <f>IF(OR(I162="",J162=""),"",MAX(0,I162-J162))</f>
        <v/>
      </c>
      <c r="U162" s="15" t="n"/>
      <c r="V162" s="15" t="n"/>
    </row>
    <row r="163">
      <c r="A163" s="14">
        <f>IF(C163="","",PROJ&amp;"-"&amp;"HO"&amp;"-"&amp;B163&amp;"-"&amp;TEXT(C163,"0000"))</f>
        <v/>
      </c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 t="n"/>
      <c r="M163" s="15" t="n"/>
      <c r="N163" s="16" t="n"/>
      <c r="O163" s="15" t="n"/>
      <c r="P163" s="16" t="n"/>
      <c r="Q163" s="15" t="n"/>
      <c r="R163" s="17">
        <f>IF(OR(P163="",Q163=""),"",EDATE(P163,Q163))</f>
        <v/>
      </c>
      <c r="S163" s="14">
        <f>IF(R163="","",IF(R163&lt;DATADATE,"EXPIRED",IF(R163-DATADATE&lt;=WARN_EXP,"EXPIRING","")))</f>
        <v/>
      </c>
      <c r="T163" s="14">
        <f>IF(OR(I163="",J163=""),"",MAX(0,I163-J163))</f>
        <v/>
      </c>
      <c r="U163" s="15" t="n"/>
      <c r="V163" s="15" t="n"/>
    </row>
    <row r="164">
      <c r="A164" s="14">
        <f>IF(C164="","",PROJ&amp;"-"&amp;"HO"&amp;"-"&amp;B164&amp;"-"&amp;TEXT(C164,"0000"))</f>
        <v/>
      </c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 t="n"/>
      <c r="M164" s="15" t="n"/>
      <c r="N164" s="16" t="n"/>
      <c r="O164" s="15" t="n"/>
      <c r="P164" s="16" t="n"/>
      <c r="Q164" s="15" t="n"/>
      <c r="R164" s="17">
        <f>IF(OR(P164="",Q164=""),"",EDATE(P164,Q164))</f>
        <v/>
      </c>
      <c r="S164" s="14">
        <f>IF(R164="","",IF(R164&lt;DATADATE,"EXPIRED",IF(R164-DATADATE&lt;=WARN_EXP,"EXPIRING","")))</f>
        <v/>
      </c>
      <c r="T164" s="14">
        <f>IF(OR(I164="",J164=""),"",MAX(0,I164-J164))</f>
        <v/>
      </c>
      <c r="U164" s="15" t="n"/>
      <c r="V164" s="15" t="n"/>
    </row>
    <row r="165">
      <c r="A165" s="14">
        <f>IF(C165="","",PROJ&amp;"-"&amp;"HO"&amp;"-"&amp;B165&amp;"-"&amp;TEXT(C165,"0000"))</f>
        <v/>
      </c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 t="n"/>
      <c r="M165" s="15" t="n"/>
      <c r="N165" s="16" t="n"/>
      <c r="O165" s="15" t="n"/>
      <c r="P165" s="16" t="n"/>
      <c r="Q165" s="15" t="n"/>
      <c r="R165" s="17">
        <f>IF(OR(P165="",Q165=""),"",EDATE(P165,Q165))</f>
        <v/>
      </c>
      <c r="S165" s="14">
        <f>IF(R165="","",IF(R165&lt;DATADATE,"EXPIRED",IF(R165-DATADATE&lt;=WARN_EXP,"EXPIRING","")))</f>
        <v/>
      </c>
      <c r="T165" s="14">
        <f>IF(OR(I165="",J165=""),"",MAX(0,I165-J165))</f>
        <v/>
      </c>
      <c r="U165" s="15" t="n"/>
      <c r="V165" s="15" t="n"/>
    </row>
    <row r="166">
      <c r="A166" s="14">
        <f>IF(C166="","",PROJ&amp;"-"&amp;"HO"&amp;"-"&amp;B166&amp;"-"&amp;TEXT(C166,"0000"))</f>
        <v/>
      </c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 t="n"/>
      <c r="M166" s="15" t="n"/>
      <c r="N166" s="16" t="n"/>
      <c r="O166" s="15" t="n"/>
      <c r="P166" s="16" t="n"/>
      <c r="Q166" s="15" t="n"/>
      <c r="R166" s="17">
        <f>IF(OR(P166="",Q166=""),"",EDATE(P166,Q166))</f>
        <v/>
      </c>
      <c r="S166" s="14">
        <f>IF(R166="","",IF(R166&lt;DATADATE,"EXPIRED",IF(R166-DATADATE&lt;=WARN_EXP,"EXPIRING","")))</f>
        <v/>
      </c>
      <c r="T166" s="14">
        <f>IF(OR(I166="",J166=""),"",MAX(0,I166-J166))</f>
        <v/>
      </c>
      <c r="U166" s="15" t="n"/>
      <c r="V166" s="15" t="n"/>
    </row>
    <row r="167">
      <c r="A167" s="14">
        <f>IF(C167="","",PROJ&amp;"-"&amp;"HO"&amp;"-"&amp;B167&amp;"-"&amp;TEXT(C167,"0000"))</f>
        <v/>
      </c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 t="n"/>
      <c r="M167" s="15" t="n"/>
      <c r="N167" s="16" t="n"/>
      <c r="O167" s="15" t="n"/>
      <c r="P167" s="16" t="n"/>
      <c r="Q167" s="15" t="n"/>
      <c r="R167" s="17">
        <f>IF(OR(P167="",Q167=""),"",EDATE(P167,Q167))</f>
        <v/>
      </c>
      <c r="S167" s="14">
        <f>IF(R167="","",IF(R167&lt;DATADATE,"EXPIRED",IF(R167-DATADATE&lt;=WARN_EXP,"EXPIRING","")))</f>
        <v/>
      </c>
      <c r="T167" s="14">
        <f>IF(OR(I167="",J167=""),"",MAX(0,I167-J167))</f>
        <v/>
      </c>
      <c r="U167" s="15" t="n"/>
      <c r="V167" s="15" t="n"/>
    </row>
    <row r="168">
      <c r="A168" s="14">
        <f>IF(C168="","",PROJ&amp;"-"&amp;"HO"&amp;"-"&amp;B168&amp;"-"&amp;TEXT(C168,"0000"))</f>
        <v/>
      </c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 t="n"/>
      <c r="M168" s="15" t="n"/>
      <c r="N168" s="16" t="n"/>
      <c r="O168" s="15" t="n"/>
      <c r="P168" s="16" t="n"/>
      <c r="Q168" s="15" t="n"/>
      <c r="R168" s="17">
        <f>IF(OR(P168="",Q168=""),"",EDATE(P168,Q168))</f>
        <v/>
      </c>
      <c r="S168" s="14">
        <f>IF(R168="","",IF(R168&lt;DATADATE,"EXPIRED",IF(R168-DATADATE&lt;=WARN_EXP,"EXPIRING","")))</f>
        <v/>
      </c>
      <c r="T168" s="14">
        <f>IF(OR(I168="",J168=""),"",MAX(0,I168-J168))</f>
        <v/>
      </c>
      <c r="U168" s="15" t="n"/>
      <c r="V168" s="15" t="n"/>
    </row>
    <row r="169">
      <c r="A169" s="14">
        <f>IF(C169="","",PROJ&amp;"-"&amp;"HO"&amp;"-"&amp;B169&amp;"-"&amp;TEXT(C169,"0000"))</f>
        <v/>
      </c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 t="n"/>
      <c r="M169" s="15" t="n"/>
      <c r="N169" s="16" t="n"/>
      <c r="O169" s="15" t="n"/>
      <c r="P169" s="16" t="n"/>
      <c r="Q169" s="15" t="n"/>
      <c r="R169" s="17">
        <f>IF(OR(P169="",Q169=""),"",EDATE(P169,Q169))</f>
        <v/>
      </c>
      <c r="S169" s="14">
        <f>IF(R169="","",IF(R169&lt;DATADATE,"EXPIRED",IF(R169-DATADATE&lt;=WARN_EXP,"EXPIRING","")))</f>
        <v/>
      </c>
      <c r="T169" s="14">
        <f>IF(OR(I169="",J169=""),"",MAX(0,I169-J169))</f>
        <v/>
      </c>
      <c r="U169" s="15" t="n"/>
      <c r="V169" s="15" t="n"/>
    </row>
    <row r="170">
      <c r="A170" s="14">
        <f>IF(C170="","",PROJ&amp;"-"&amp;"HO"&amp;"-"&amp;B170&amp;"-"&amp;TEXT(C170,"0000"))</f>
        <v/>
      </c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 t="n"/>
      <c r="M170" s="15" t="n"/>
      <c r="N170" s="16" t="n"/>
      <c r="O170" s="15" t="n"/>
      <c r="P170" s="16" t="n"/>
      <c r="Q170" s="15" t="n"/>
      <c r="R170" s="17">
        <f>IF(OR(P170="",Q170=""),"",EDATE(P170,Q170))</f>
        <v/>
      </c>
      <c r="S170" s="14">
        <f>IF(R170="","",IF(R170&lt;DATADATE,"EXPIRED",IF(R170-DATADATE&lt;=WARN_EXP,"EXPIRING","")))</f>
        <v/>
      </c>
      <c r="T170" s="14">
        <f>IF(OR(I170="",J170=""),"",MAX(0,I170-J170))</f>
        <v/>
      </c>
      <c r="U170" s="15" t="n"/>
      <c r="V170" s="15" t="n"/>
    </row>
    <row r="171">
      <c r="A171" s="14">
        <f>IF(C171="","",PROJ&amp;"-"&amp;"HO"&amp;"-"&amp;B171&amp;"-"&amp;TEXT(C171,"0000"))</f>
        <v/>
      </c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 t="n"/>
      <c r="M171" s="15" t="n"/>
      <c r="N171" s="16" t="n"/>
      <c r="O171" s="15" t="n"/>
      <c r="P171" s="16" t="n"/>
      <c r="Q171" s="15" t="n"/>
      <c r="R171" s="17">
        <f>IF(OR(P171="",Q171=""),"",EDATE(P171,Q171))</f>
        <v/>
      </c>
      <c r="S171" s="14">
        <f>IF(R171="","",IF(R171&lt;DATADATE,"EXPIRED",IF(R171-DATADATE&lt;=WARN_EXP,"EXPIRING","")))</f>
        <v/>
      </c>
      <c r="T171" s="14">
        <f>IF(OR(I171="",J171=""),"",MAX(0,I171-J171))</f>
        <v/>
      </c>
      <c r="U171" s="15" t="n"/>
      <c r="V171" s="15" t="n"/>
    </row>
    <row r="172">
      <c r="A172" s="14">
        <f>IF(C172="","",PROJ&amp;"-"&amp;"HO"&amp;"-"&amp;B172&amp;"-"&amp;TEXT(C172,"0000"))</f>
        <v/>
      </c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 t="n"/>
      <c r="M172" s="15" t="n"/>
      <c r="N172" s="16" t="n"/>
      <c r="O172" s="15" t="n"/>
      <c r="P172" s="16" t="n"/>
      <c r="Q172" s="15" t="n"/>
      <c r="R172" s="17">
        <f>IF(OR(P172="",Q172=""),"",EDATE(P172,Q172))</f>
        <v/>
      </c>
      <c r="S172" s="14">
        <f>IF(R172="","",IF(R172&lt;DATADATE,"EXPIRED",IF(R172-DATADATE&lt;=WARN_EXP,"EXPIRING","")))</f>
        <v/>
      </c>
      <c r="T172" s="14">
        <f>IF(OR(I172="",J172=""),"",MAX(0,I172-J172))</f>
        <v/>
      </c>
      <c r="U172" s="15" t="n"/>
      <c r="V172" s="15" t="n"/>
    </row>
    <row r="173">
      <c r="A173" s="14">
        <f>IF(C173="","",PROJ&amp;"-"&amp;"HO"&amp;"-"&amp;B173&amp;"-"&amp;TEXT(C173,"0000"))</f>
        <v/>
      </c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 t="n"/>
      <c r="M173" s="15" t="n"/>
      <c r="N173" s="16" t="n"/>
      <c r="O173" s="15" t="n"/>
      <c r="P173" s="16" t="n"/>
      <c r="Q173" s="15" t="n"/>
      <c r="R173" s="17">
        <f>IF(OR(P173="",Q173=""),"",EDATE(P173,Q173))</f>
        <v/>
      </c>
      <c r="S173" s="14">
        <f>IF(R173="","",IF(R173&lt;DATADATE,"EXPIRED",IF(R173-DATADATE&lt;=WARN_EXP,"EXPIRING","")))</f>
        <v/>
      </c>
      <c r="T173" s="14">
        <f>IF(OR(I173="",J173=""),"",MAX(0,I173-J173))</f>
        <v/>
      </c>
      <c r="U173" s="15" t="n"/>
      <c r="V173" s="15" t="n"/>
    </row>
    <row r="174">
      <c r="A174" s="14">
        <f>IF(C174="","",PROJ&amp;"-"&amp;"HO"&amp;"-"&amp;B174&amp;"-"&amp;TEXT(C174,"0000"))</f>
        <v/>
      </c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 t="n"/>
      <c r="M174" s="15" t="n"/>
      <c r="N174" s="16" t="n"/>
      <c r="O174" s="15" t="n"/>
      <c r="P174" s="16" t="n"/>
      <c r="Q174" s="15" t="n"/>
      <c r="R174" s="17">
        <f>IF(OR(P174="",Q174=""),"",EDATE(P174,Q174))</f>
        <v/>
      </c>
      <c r="S174" s="14">
        <f>IF(R174="","",IF(R174&lt;DATADATE,"EXPIRED",IF(R174-DATADATE&lt;=WARN_EXP,"EXPIRING","")))</f>
        <v/>
      </c>
      <c r="T174" s="14">
        <f>IF(OR(I174="",J174=""),"",MAX(0,I174-J174))</f>
        <v/>
      </c>
      <c r="U174" s="15" t="n"/>
      <c r="V174" s="15" t="n"/>
    </row>
    <row r="175">
      <c r="A175" s="14">
        <f>IF(C175="","",PROJ&amp;"-"&amp;"HO"&amp;"-"&amp;B175&amp;"-"&amp;TEXT(C175,"0000"))</f>
        <v/>
      </c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 t="n"/>
      <c r="M175" s="15" t="n"/>
      <c r="N175" s="16" t="n"/>
      <c r="O175" s="15" t="n"/>
      <c r="P175" s="16" t="n"/>
      <c r="Q175" s="15" t="n"/>
      <c r="R175" s="17">
        <f>IF(OR(P175="",Q175=""),"",EDATE(P175,Q175))</f>
        <v/>
      </c>
      <c r="S175" s="14">
        <f>IF(R175="","",IF(R175&lt;DATADATE,"EXPIRED",IF(R175-DATADATE&lt;=WARN_EXP,"EXPIRING","")))</f>
        <v/>
      </c>
      <c r="T175" s="14">
        <f>IF(OR(I175="",J175=""),"",MAX(0,I175-J175))</f>
        <v/>
      </c>
      <c r="U175" s="15" t="n"/>
      <c r="V175" s="15" t="n"/>
    </row>
    <row r="176">
      <c r="A176" s="14">
        <f>IF(C176="","",PROJ&amp;"-"&amp;"HO"&amp;"-"&amp;B176&amp;"-"&amp;TEXT(C176,"0000"))</f>
        <v/>
      </c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 t="n"/>
      <c r="M176" s="15" t="n"/>
      <c r="N176" s="16" t="n"/>
      <c r="O176" s="15" t="n"/>
      <c r="P176" s="16" t="n"/>
      <c r="Q176" s="15" t="n"/>
      <c r="R176" s="17">
        <f>IF(OR(P176="",Q176=""),"",EDATE(P176,Q176))</f>
        <v/>
      </c>
      <c r="S176" s="14">
        <f>IF(R176="","",IF(R176&lt;DATADATE,"EXPIRED",IF(R176-DATADATE&lt;=WARN_EXP,"EXPIRING","")))</f>
        <v/>
      </c>
      <c r="T176" s="14">
        <f>IF(OR(I176="",J176=""),"",MAX(0,I176-J176))</f>
        <v/>
      </c>
      <c r="U176" s="15" t="n"/>
      <c r="V176" s="15" t="n"/>
    </row>
    <row r="177">
      <c r="A177" s="14">
        <f>IF(C177="","",PROJ&amp;"-"&amp;"HO"&amp;"-"&amp;B177&amp;"-"&amp;TEXT(C177,"0000"))</f>
        <v/>
      </c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 t="n"/>
      <c r="M177" s="15" t="n"/>
      <c r="N177" s="16" t="n"/>
      <c r="O177" s="15" t="n"/>
      <c r="P177" s="16" t="n"/>
      <c r="Q177" s="15" t="n"/>
      <c r="R177" s="17">
        <f>IF(OR(P177="",Q177=""),"",EDATE(P177,Q177))</f>
        <v/>
      </c>
      <c r="S177" s="14">
        <f>IF(R177="","",IF(R177&lt;DATADATE,"EXPIRED",IF(R177-DATADATE&lt;=WARN_EXP,"EXPIRING","")))</f>
        <v/>
      </c>
      <c r="T177" s="14">
        <f>IF(OR(I177="",J177=""),"",MAX(0,I177-J177))</f>
        <v/>
      </c>
      <c r="U177" s="15" t="n"/>
      <c r="V177" s="15" t="n"/>
    </row>
    <row r="178">
      <c r="A178" s="14">
        <f>IF(C178="","",PROJ&amp;"-"&amp;"HO"&amp;"-"&amp;B178&amp;"-"&amp;TEXT(C178,"0000"))</f>
        <v/>
      </c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 t="n"/>
      <c r="M178" s="15" t="n"/>
      <c r="N178" s="16" t="n"/>
      <c r="O178" s="15" t="n"/>
      <c r="P178" s="16" t="n"/>
      <c r="Q178" s="15" t="n"/>
      <c r="R178" s="17">
        <f>IF(OR(P178="",Q178=""),"",EDATE(P178,Q178))</f>
        <v/>
      </c>
      <c r="S178" s="14">
        <f>IF(R178="","",IF(R178&lt;DATADATE,"EXPIRED",IF(R178-DATADATE&lt;=WARN_EXP,"EXPIRING","")))</f>
        <v/>
      </c>
      <c r="T178" s="14">
        <f>IF(OR(I178="",J178=""),"",MAX(0,I178-J178))</f>
        <v/>
      </c>
      <c r="U178" s="15" t="n"/>
      <c r="V178" s="15" t="n"/>
    </row>
    <row r="179">
      <c r="A179" s="14">
        <f>IF(C179="","",PROJ&amp;"-"&amp;"HO"&amp;"-"&amp;B179&amp;"-"&amp;TEXT(C179,"0000"))</f>
        <v/>
      </c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 t="n"/>
      <c r="M179" s="15" t="n"/>
      <c r="N179" s="16" t="n"/>
      <c r="O179" s="15" t="n"/>
      <c r="P179" s="16" t="n"/>
      <c r="Q179" s="15" t="n"/>
      <c r="R179" s="17">
        <f>IF(OR(P179="",Q179=""),"",EDATE(P179,Q179))</f>
        <v/>
      </c>
      <c r="S179" s="14">
        <f>IF(R179="","",IF(R179&lt;DATADATE,"EXPIRED",IF(R179-DATADATE&lt;=WARN_EXP,"EXPIRING","")))</f>
        <v/>
      </c>
      <c r="T179" s="14">
        <f>IF(OR(I179="",J179=""),"",MAX(0,I179-J179))</f>
        <v/>
      </c>
      <c r="U179" s="15" t="n"/>
      <c r="V179" s="15" t="n"/>
    </row>
    <row r="180">
      <c r="A180" s="14">
        <f>IF(C180="","",PROJ&amp;"-"&amp;"HO"&amp;"-"&amp;B180&amp;"-"&amp;TEXT(C180,"0000"))</f>
        <v/>
      </c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 t="n"/>
      <c r="M180" s="15" t="n"/>
      <c r="N180" s="16" t="n"/>
      <c r="O180" s="15" t="n"/>
      <c r="P180" s="16" t="n"/>
      <c r="Q180" s="15" t="n"/>
      <c r="R180" s="17">
        <f>IF(OR(P180="",Q180=""),"",EDATE(P180,Q180))</f>
        <v/>
      </c>
      <c r="S180" s="14">
        <f>IF(R180="","",IF(R180&lt;DATADATE,"EXPIRED",IF(R180-DATADATE&lt;=WARN_EXP,"EXPIRING","")))</f>
        <v/>
      </c>
      <c r="T180" s="14">
        <f>IF(OR(I180="",J180=""),"",MAX(0,I180-J180))</f>
        <v/>
      </c>
      <c r="U180" s="15" t="n"/>
      <c r="V180" s="15" t="n"/>
    </row>
    <row r="181">
      <c r="A181" s="14">
        <f>IF(C181="","",PROJ&amp;"-"&amp;"HO"&amp;"-"&amp;B181&amp;"-"&amp;TEXT(C181,"0000"))</f>
        <v/>
      </c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 t="n"/>
      <c r="M181" s="15" t="n"/>
      <c r="N181" s="16" t="n"/>
      <c r="O181" s="15" t="n"/>
      <c r="P181" s="16" t="n"/>
      <c r="Q181" s="15" t="n"/>
      <c r="R181" s="17">
        <f>IF(OR(P181="",Q181=""),"",EDATE(P181,Q181))</f>
        <v/>
      </c>
      <c r="S181" s="14">
        <f>IF(R181="","",IF(R181&lt;DATADATE,"EXPIRED",IF(R181-DATADATE&lt;=WARN_EXP,"EXPIRING","")))</f>
        <v/>
      </c>
      <c r="T181" s="14">
        <f>IF(OR(I181="",J181=""),"",MAX(0,I181-J181))</f>
        <v/>
      </c>
      <c r="U181" s="15" t="n"/>
      <c r="V181" s="15" t="n"/>
    </row>
    <row r="182">
      <c r="A182" s="14">
        <f>IF(C182="","",PROJ&amp;"-"&amp;"HO"&amp;"-"&amp;B182&amp;"-"&amp;TEXT(C182,"0000"))</f>
        <v/>
      </c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 t="n"/>
      <c r="M182" s="15" t="n"/>
      <c r="N182" s="16" t="n"/>
      <c r="O182" s="15" t="n"/>
      <c r="P182" s="16" t="n"/>
      <c r="Q182" s="15" t="n"/>
      <c r="R182" s="17">
        <f>IF(OR(P182="",Q182=""),"",EDATE(P182,Q182))</f>
        <v/>
      </c>
      <c r="S182" s="14">
        <f>IF(R182="","",IF(R182&lt;DATADATE,"EXPIRED",IF(R182-DATADATE&lt;=WARN_EXP,"EXPIRING","")))</f>
        <v/>
      </c>
      <c r="T182" s="14">
        <f>IF(OR(I182="",J182=""),"",MAX(0,I182-J182))</f>
        <v/>
      </c>
      <c r="U182" s="15" t="n"/>
      <c r="V182" s="15" t="n"/>
    </row>
    <row r="183">
      <c r="A183" s="14">
        <f>IF(C183="","",PROJ&amp;"-"&amp;"HO"&amp;"-"&amp;B183&amp;"-"&amp;TEXT(C183,"0000"))</f>
        <v/>
      </c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 t="n"/>
      <c r="M183" s="15" t="n"/>
      <c r="N183" s="16" t="n"/>
      <c r="O183" s="15" t="n"/>
      <c r="P183" s="16" t="n"/>
      <c r="Q183" s="15" t="n"/>
      <c r="R183" s="17">
        <f>IF(OR(P183="",Q183=""),"",EDATE(P183,Q183))</f>
        <v/>
      </c>
      <c r="S183" s="14">
        <f>IF(R183="","",IF(R183&lt;DATADATE,"EXPIRED",IF(R183-DATADATE&lt;=WARN_EXP,"EXPIRING","")))</f>
        <v/>
      </c>
      <c r="T183" s="14">
        <f>IF(OR(I183="",J183=""),"",MAX(0,I183-J183))</f>
        <v/>
      </c>
      <c r="U183" s="15" t="n"/>
      <c r="V183" s="15" t="n"/>
    </row>
    <row r="184">
      <c r="A184" s="14">
        <f>IF(C184="","",PROJ&amp;"-"&amp;"HO"&amp;"-"&amp;B184&amp;"-"&amp;TEXT(C184,"0000"))</f>
        <v/>
      </c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 t="n"/>
      <c r="M184" s="15" t="n"/>
      <c r="N184" s="16" t="n"/>
      <c r="O184" s="15" t="n"/>
      <c r="P184" s="16" t="n"/>
      <c r="Q184" s="15" t="n"/>
      <c r="R184" s="17">
        <f>IF(OR(P184="",Q184=""),"",EDATE(P184,Q184))</f>
        <v/>
      </c>
      <c r="S184" s="14">
        <f>IF(R184="","",IF(R184&lt;DATADATE,"EXPIRED",IF(R184-DATADATE&lt;=WARN_EXP,"EXPIRING","")))</f>
        <v/>
      </c>
      <c r="T184" s="14">
        <f>IF(OR(I184="",J184=""),"",MAX(0,I184-J184))</f>
        <v/>
      </c>
      <c r="U184" s="15" t="n"/>
      <c r="V184" s="15" t="n"/>
    </row>
    <row r="185">
      <c r="A185" s="14">
        <f>IF(C185="","",PROJ&amp;"-"&amp;"HO"&amp;"-"&amp;B185&amp;"-"&amp;TEXT(C185,"0000"))</f>
        <v/>
      </c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 t="n"/>
      <c r="M185" s="15" t="n"/>
      <c r="N185" s="16" t="n"/>
      <c r="O185" s="15" t="n"/>
      <c r="P185" s="16" t="n"/>
      <c r="Q185" s="15" t="n"/>
      <c r="R185" s="17">
        <f>IF(OR(P185="",Q185=""),"",EDATE(P185,Q185))</f>
        <v/>
      </c>
      <c r="S185" s="14">
        <f>IF(R185="","",IF(R185&lt;DATADATE,"EXPIRED",IF(R185-DATADATE&lt;=WARN_EXP,"EXPIRING","")))</f>
        <v/>
      </c>
      <c r="T185" s="14">
        <f>IF(OR(I185="",J185=""),"",MAX(0,I185-J185))</f>
        <v/>
      </c>
      <c r="U185" s="15" t="n"/>
      <c r="V185" s="15" t="n"/>
    </row>
    <row r="186">
      <c r="A186" s="14">
        <f>IF(C186="","",PROJ&amp;"-"&amp;"HO"&amp;"-"&amp;B186&amp;"-"&amp;TEXT(C186,"0000"))</f>
        <v/>
      </c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 t="n"/>
      <c r="M186" s="15" t="n"/>
      <c r="N186" s="16" t="n"/>
      <c r="O186" s="15" t="n"/>
      <c r="P186" s="16" t="n"/>
      <c r="Q186" s="15" t="n"/>
      <c r="R186" s="17">
        <f>IF(OR(P186="",Q186=""),"",EDATE(P186,Q186))</f>
        <v/>
      </c>
      <c r="S186" s="14">
        <f>IF(R186="","",IF(R186&lt;DATADATE,"EXPIRED",IF(R186-DATADATE&lt;=WARN_EXP,"EXPIRING","")))</f>
        <v/>
      </c>
      <c r="T186" s="14">
        <f>IF(OR(I186="",J186=""),"",MAX(0,I186-J186))</f>
        <v/>
      </c>
      <c r="U186" s="15" t="n"/>
      <c r="V186" s="15" t="n"/>
    </row>
    <row r="187">
      <c r="A187" s="14">
        <f>IF(C187="","",PROJ&amp;"-"&amp;"HO"&amp;"-"&amp;B187&amp;"-"&amp;TEXT(C187,"0000"))</f>
        <v/>
      </c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 t="n"/>
      <c r="M187" s="15" t="n"/>
      <c r="N187" s="16" t="n"/>
      <c r="O187" s="15" t="n"/>
      <c r="P187" s="16" t="n"/>
      <c r="Q187" s="15" t="n"/>
      <c r="R187" s="17">
        <f>IF(OR(P187="",Q187=""),"",EDATE(P187,Q187))</f>
        <v/>
      </c>
      <c r="S187" s="14">
        <f>IF(R187="","",IF(R187&lt;DATADATE,"EXPIRED",IF(R187-DATADATE&lt;=WARN_EXP,"EXPIRING","")))</f>
        <v/>
      </c>
      <c r="T187" s="14">
        <f>IF(OR(I187="",J187=""),"",MAX(0,I187-J187))</f>
        <v/>
      </c>
      <c r="U187" s="15" t="n"/>
      <c r="V187" s="15" t="n"/>
    </row>
    <row r="188">
      <c r="A188" s="14">
        <f>IF(C188="","",PROJ&amp;"-"&amp;"HO"&amp;"-"&amp;B188&amp;"-"&amp;TEXT(C188,"0000"))</f>
        <v/>
      </c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 t="n"/>
      <c r="M188" s="15" t="n"/>
      <c r="N188" s="16" t="n"/>
      <c r="O188" s="15" t="n"/>
      <c r="P188" s="16" t="n"/>
      <c r="Q188" s="15" t="n"/>
      <c r="R188" s="17">
        <f>IF(OR(P188="",Q188=""),"",EDATE(P188,Q188))</f>
        <v/>
      </c>
      <c r="S188" s="14">
        <f>IF(R188="","",IF(R188&lt;DATADATE,"EXPIRED",IF(R188-DATADATE&lt;=WARN_EXP,"EXPIRING","")))</f>
        <v/>
      </c>
      <c r="T188" s="14">
        <f>IF(OR(I188="",J188=""),"",MAX(0,I188-J188))</f>
        <v/>
      </c>
      <c r="U188" s="15" t="n"/>
      <c r="V188" s="15" t="n"/>
    </row>
    <row r="189">
      <c r="A189" s="14">
        <f>IF(C189="","",PROJ&amp;"-"&amp;"HO"&amp;"-"&amp;B189&amp;"-"&amp;TEXT(C189,"0000"))</f>
        <v/>
      </c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 t="n"/>
      <c r="M189" s="15" t="n"/>
      <c r="N189" s="16" t="n"/>
      <c r="O189" s="15" t="n"/>
      <c r="P189" s="16" t="n"/>
      <c r="Q189" s="15" t="n"/>
      <c r="R189" s="17">
        <f>IF(OR(P189="",Q189=""),"",EDATE(P189,Q189))</f>
        <v/>
      </c>
      <c r="S189" s="14">
        <f>IF(R189="","",IF(R189&lt;DATADATE,"EXPIRED",IF(R189-DATADATE&lt;=WARN_EXP,"EXPIRING","")))</f>
        <v/>
      </c>
      <c r="T189" s="14">
        <f>IF(OR(I189="",J189=""),"",MAX(0,I189-J189))</f>
        <v/>
      </c>
      <c r="U189" s="15" t="n"/>
      <c r="V189" s="15" t="n"/>
    </row>
    <row r="190">
      <c r="A190" s="14">
        <f>IF(C190="","",PROJ&amp;"-"&amp;"HO"&amp;"-"&amp;B190&amp;"-"&amp;TEXT(C190,"0000"))</f>
        <v/>
      </c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 t="n"/>
      <c r="M190" s="15" t="n"/>
      <c r="N190" s="16" t="n"/>
      <c r="O190" s="15" t="n"/>
      <c r="P190" s="16" t="n"/>
      <c r="Q190" s="15" t="n"/>
      <c r="R190" s="17">
        <f>IF(OR(P190="",Q190=""),"",EDATE(P190,Q190))</f>
        <v/>
      </c>
      <c r="S190" s="14">
        <f>IF(R190="","",IF(R190&lt;DATADATE,"EXPIRED",IF(R190-DATADATE&lt;=WARN_EXP,"EXPIRING","")))</f>
        <v/>
      </c>
      <c r="T190" s="14">
        <f>IF(OR(I190="",J190=""),"",MAX(0,I190-J190))</f>
        <v/>
      </c>
      <c r="U190" s="15" t="n"/>
      <c r="V190" s="15" t="n"/>
    </row>
    <row r="191">
      <c r="A191" s="14">
        <f>IF(C191="","",PROJ&amp;"-"&amp;"HO"&amp;"-"&amp;B191&amp;"-"&amp;TEXT(C191,"0000"))</f>
        <v/>
      </c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 t="n"/>
      <c r="M191" s="15" t="n"/>
      <c r="N191" s="16" t="n"/>
      <c r="O191" s="15" t="n"/>
      <c r="P191" s="16" t="n"/>
      <c r="Q191" s="15" t="n"/>
      <c r="R191" s="17">
        <f>IF(OR(P191="",Q191=""),"",EDATE(P191,Q191))</f>
        <v/>
      </c>
      <c r="S191" s="14">
        <f>IF(R191="","",IF(R191&lt;DATADATE,"EXPIRED",IF(R191-DATADATE&lt;=WARN_EXP,"EXPIRING","")))</f>
        <v/>
      </c>
      <c r="T191" s="14">
        <f>IF(OR(I191="",J191=""),"",MAX(0,I191-J191))</f>
        <v/>
      </c>
      <c r="U191" s="15" t="n"/>
      <c r="V191" s="15" t="n"/>
    </row>
    <row r="192">
      <c r="A192" s="14">
        <f>IF(C192="","",PROJ&amp;"-"&amp;"HO"&amp;"-"&amp;B192&amp;"-"&amp;TEXT(C192,"0000"))</f>
        <v/>
      </c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 t="n"/>
      <c r="M192" s="15" t="n"/>
      <c r="N192" s="16" t="n"/>
      <c r="O192" s="15" t="n"/>
      <c r="P192" s="16" t="n"/>
      <c r="Q192" s="15" t="n"/>
      <c r="R192" s="17">
        <f>IF(OR(P192="",Q192=""),"",EDATE(P192,Q192))</f>
        <v/>
      </c>
      <c r="S192" s="14">
        <f>IF(R192="","",IF(R192&lt;DATADATE,"EXPIRED",IF(R192-DATADATE&lt;=WARN_EXP,"EXPIRING","")))</f>
        <v/>
      </c>
      <c r="T192" s="14">
        <f>IF(OR(I192="",J192=""),"",MAX(0,I192-J192))</f>
        <v/>
      </c>
      <c r="U192" s="15" t="n"/>
      <c r="V192" s="15" t="n"/>
    </row>
    <row r="193">
      <c r="A193" s="14">
        <f>IF(C193="","",PROJ&amp;"-"&amp;"HO"&amp;"-"&amp;B193&amp;"-"&amp;TEXT(C193,"0000"))</f>
        <v/>
      </c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 t="n"/>
      <c r="M193" s="15" t="n"/>
      <c r="N193" s="16" t="n"/>
      <c r="O193" s="15" t="n"/>
      <c r="P193" s="16" t="n"/>
      <c r="Q193" s="15" t="n"/>
      <c r="R193" s="17">
        <f>IF(OR(P193="",Q193=""),"",EDATE(P193,Q193))</f>
        <v/>
      </c>
      <c r="S193" s="14">
        <f>IF(R193="","",IF(R193&lt;DATADATE,"EXPIRED",IF(R193-DATADATE&lt;=WARN_EXP,"EXPIRING","")))</f>
        <v/>
      </c>
      <c r="T193" s="14">
        <f>IF(OR(I193="",J193=""),"",MAX(0,I193-J193))</f>
        <v/>
      </c>
      <c r="U193" s="15" t="n"/>
      <c r="V193" s="15" t="n"/>
    </row>
    <row r="194">
      <c r="A194" s="14">
        <f>IF(C194="","",PROJ&amp;"-"&amp;"HO"&amp;"-"&amp;B194&amp;"-"&amp;TEXT(C194,"0000"))</f>
        <v/>
      </c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 t="n"/>
      <c r="M194" s="15" t="n"/>
      <c r="N194" s="16" t="n"/>
      <c r="O194" s="15" t="n"/>
      <c r="P194" s="16" t="n"/>
      <c r="Q194" s="15" t="n"/>
      <c r="R194" s="17">
        <f>IF(OR(P194="",Q194=""),"",EDATE(P194,Q194))</f>
        <v/>
      </c>
      <c r="S194" s="14">
        <f>IF(R194="","",IF(R194&lt;DATADATE,"EXPIRED",IF(R194-DATADATE&lt;=WARN_EXP,"EXPIRING","")))</f>
        <v/>
      </c>
      <c r="T194" s="14">
        <f>IF(OR(I194="",J194=""),"",MAX(0,I194-J194))</f>
        <v/>
      </c>
      <c r="U194" s="15" t="n"/>
      <c r="V194" s="15" t="n"/>
    </row>
    <row r="195">
      <c r="A195" s="14">
        <f>IF(C195="","",PROJ&amp;"-"&amp;"HO"&amp;"-"&amp;B195&amp;"-"&amp;TEXT(C195,"0000"))</f>
        <v/>
      </c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 t="n"/>
      <c r="M195" s="15" t="n"/>
      <c r="N195" s="16" t="n"/>
      <c r="O195" s="15" t="n"/>
      <c r="P195" s="16" t="n"/>
      <c r="Q195" s="15" t="n"/>
      <c r="R195" s="17">
        <f>IF(OR(P195="",Q195=""),"",EDATE(P195,Q195))</f>
        <v/>
      </c>
      <c r="S195" s="14">
        <f>IF(R195="","",IF(R195&lt;DATADATE,"EXPIRED",IF(R195-DATADATE&lt;=WARN_EXP,"EXPIRING","")))</f>
        <v/>
      </c>
      <c r="T195" s="14">
        <f>IF(OR(I195="",J195=""),"",MAX(0,I195-J195))</f>
        <v/>
      </c>
      <c r="U195" s="15" t="n"/>
      <c r="V195" s="15" t="n"/>
    </row>
    <row r="196">
      <c r="A196" s="14">
        <f>IF(C196="","",PROJ&amp;"-"&amp;"HO"&amp;"-"&amp;B196&amp;"-"&amp;TEXT(C196,"0000"))</f>
        <v/>
      </c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 t="n"/>
      <c r="M196" s="15" t="n"/>
      <c r="N196" s="16" t="n"/>
      <c r="O196" s="15" t="n"/>
      <c r="P196" s="16" t="n"/>
      <c r="Q196" s="15" t="n"/>
      <c r="R196" s="17">
        <f>IF(OR(P196="",Q196=""),"",EDATE(P196,Q196))</f>
        <v/>
      </c>
      <c r="S196" s="14">
        <f>IF(R196="","",IF(R196&lt;DATADATE,"EXPIRED",IF(R196-DATADATE&lt;=WARN_EXP,"EXPIRING","")))</f>
        <v/>
      </c>
      <c r="T196" s="14">
        <f>IF(OR(I196="",J196=""),"",MAX(0,I196-J196))</f>
        <v/>
      </c>
      <c r="U196" s="15" t="n"/>
      <c r="V196" s="15" t="n"/>
    </row>
    <row r="197">
      <c r="A197" s="14">
        <f>IF(C197="","",PROJ&amp;"-"&amp;"HO"&amp;"-"&amp;B197&amp;"-"&amp;TEXT(C197,"0000"))</f>
        <v/>
      </c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 t="n"/>
      <c r="M197" s="15" t="n"/>
      <c r="N197" s="16" t="n"/>
      <c r="O197" s="15" t="n"/>
      <c r="P197" s="16" t="n"/>
      <c r="Q197" s="15" t="n"/>
      <c r="R197" s="17">
        <f>IF(OR(P197="",Q197=""),"",EDATE(P197,Q197))</f>
        <v/>
      </c>
      <c r="S197" s="14">
        <f>IF(R197="","",IF(R197&lt;DATADATE,"EXPIRED",IF(R197-DATADATE&lt;=WARN_EXP,"EXPIRING","")))</f>
        <v/>
      </c>
      <c r="T197" s="14">
        <f>IF(OR(I197="",J197=""),"",MAX(0,I197-J197))</f>
        <v/>
      </c>
      <c r="U197" s="15" t="n"/>
      <c r="V197" s="15" t="n"/>
    </row>
    <row r="198">
      <c r="A198" s="14">
        <f>IF(C198="","",PROJ&amp;"-"&amp;"HO"&amp;"-"&amp;B198&amp;"-"&amp;TEXT(C198,"0000"))</f>
        <v/>
      </c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 t="n"/>
      <c r="M198" s="15" t="n"/>
      <c r="N198" s="16" t="n"/>
      <c r="O198" s="15" t="n"/>
      <c r="P198" s="16" t="n"/>
      <c r="Q198" s="15" t="n"/>
      <c r="R198" s="17">
        <f>IF(OR(P198="",Q198=""),"",EDATE(P198,Q198))</f>
        <v/>
      </c>
      <c r="S198" s="14">
        <f>IF(R198="","",IF(R198&lt;DATADATE,"EXPIRED",IF(R198-DATADATE&lt;=WARN_EXP,"EXPIRING","")))</f>
        <v/>
      </c>
      <c r="T198" s="14">
        <f>IF(OR(I198="",J198=""),"",MAX(0,I198-J198))</f>
        <v/>
      </c>
      <c r="U198" s="15" t="n"/>
      <c r="V198" s="15" t="n"/>
    </row>
    <row r="199">
      <c r="A199" s="14">
        <f>IF(C199="","",PROJ&amp;"-"&amp;"HO"&amp;"-"&amp;B199&amp;"-"&amp;TEXT(C199,"0000"))</f>
        <v/>
      </c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 t="n"/>
      <c r="M199" s="15" t="n"/>
      <c r="N199" s="16" t="n"/>
      <c r="O199" s="15" t="n"/>
      <c r="P199" s="16" t="n"/>
      <c r="Q199" s="15" t="n"/>
      <c r="R199" s="17">
        <f>IF(OR(P199="",Q199=""),"",EDATE(P199,Q199))</f>
        <v/>
      </c>
      <c r="S199" s="14">
        <f>IF(R199="","",IF(R199&lt;DATADATE,"EXPIRED",IF(R199-DATADATE&lt;=WARN_EXP,"EXPIRING","")))</f>
        <v/>
      </c>
      <c r="T199" s="14">
        <f>IF(OR(I199="",J199=""),"",MAX(0,I199-J199))</f>
        <v/>
      </c>
      <c r="U199" s="15" t="n"/>
      <c r="V199" s="15" t="n"/>
    </row>
    <row r="200">
      <c r="A200" s="14">
        <f>IF(C200="","",PROJ&amp;"-"&amp;"HO"&amp;"-"&amp;B200&amp;"-"&amp;TEXT(C200,"0000"))</f>
        <v/>
      </c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 t="n"/>
      <c r="M200" s="15" t="n"/>
      <c r="N200" s="16" t="n"/>
      <c r="O200" s="15" t="n"/>
      <c r="P200" s="16" t="n"/>
      <c r="Q200" s="15" t="n"/>
      <c r="R200" s="17">
        <f>IF(OR(P200="",Q200=""),"",EDATE(P200,Q200))</f>
        <v/>
      </c>
      <c r="S200" s="14">
        <f>IF(R200="","",IF(R200&lt;DATADATE,"EXPIRED",IF(R200-DATADATE&lt;=WARN_EXP,"EXPIRING","")))</f>
        <v/>
      </c>
      <c r="T200" s="14">
        <f>IF(OR(I200="",J200=""),"",MAX(0,I200-J200))</f>
        <v/>
      </c>
      <c r="U200" s="15" t="n"/>
      <c r="V200" s="15" t="n"/>
    </row>
    <row r="201">
      <c r="A201" s="14">
        <f>IF(C201="","",PROJ&amp;"-"&amp;"HO"&amp;"-"&amp;B201&amp;"-"&amp;TEXT(C201,"0000"))</f>
        <v/>
      </c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 t="n"/>
      <c r="M201" s="15" t="n"/>
      <c r="N201" s="16" t="n"/>
      <c r="O201" s="15" t="n"/>
      <c r="P201" s="16" t="n"/>
      <c r="Q201" s="15" t="n"/>
      <c r="R201" s="17">
        <f>IF(OR(P201="",Q201=""),"",EDATE(P201,Q201))</f>
        <v/>
      </c>
      <c r="S201" s="14">
        <f>IF(R201="","",IF(R201&lt;DATADATE,"EXPIRED",IF(R201-DATADATE&lt;=WARN_EXP,"EXPIRING","")))</f>
        <v/>
      </c>
      <c r="T201" s="14">
        <f>IF(OR(I201="",J201=""),"",MAX(0,I201-J201))</f>
        <v/>
      </c>
      <c r="U201" s="15" t="n"/>
      <c r="V201" s="15" t="n"/>
    </row>
    <row r="202">
      <c r="A202" s="14">
        <f>IF(C202="","",PROJ&amp;"-"&amp;"HO"&amp;"-"&amp;B202&amp;"-"&amp;TEXT(C202,"0000"))</f>
        <v/>
      </c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 t="n"/>
      <c r="M202" s="15" t="n"/>
      <c r="N202" s="16" t="n"/>
      <c r="O202" s="15" t="n"/>
      <c r="P202" s="16" t="n"/>
      <c r="Q202" s="15" t="n"/>
      <c r="R202" s="17">
        <f>IF(OR(P202="",Q202=""),"",EDATE(P202,Q202))</f>
        <v/>
      </c>
      <c r="S202" s="14">
        <f>IF(R202="","",IF(R202&lt;DATADATE,"EXPIRED",IF(R202-DATADATE&lt;=WARN_EXP,"EXPIRING","")))</f>
        <v/>
      </c>
      <c r="T202" s="14">
        <f>IF(OR(I202="",J202=""),"",MAX(0,I202-J202))</f>
        <v/>
      </c>
      <c r="U202" s="15" t="n"/>
      <c r="V202" s="15" t="n"/>
    </row>
    <row r="203">
      <c r="A203" s="14">
        <f>IF(C203="","",PROJ&amp;"-"&amp;"HO"&amp;"-"&amp;B203&amp;"-"&amp;TEXT(C203,"0000"))</f>
        <v/>
      </c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6" t="n"/>
      <c r="M203" s="15" t="n"/>
      <c r="N203" s="16" t="n"/>
      <c r="O203" s="15" t="n"/>
      <c r="P203" s="16" t="n"/>
      <c r="Q203" s="15" t="n"/>
      <c r="R203" s="17">
        <f>IF(OR(P203="",Q203=""),"",EDATE(P203,Q203))</f>
        <v/>
      </c>
      <c r="S203" s="14">
        <f>IF(R203="","",IF(R203&lt;DATADATE,"EXPIRED",IF(R203-DATADATE&lt;=WARN_EXP,"EXPIRING","")))</f>
        <v/>
      </c>
      <c r="T203" s="14">
        <f>IF(OR(I203="",J203=""),"",MAX(0,I203-J203))</f>
        <v/>
      </c>
      <c r="U203" s="15" t="n"/>
      <c r="V203" s="15" t="n"/>
    </row>
    <row r="204">
      <c r="A204" s="14">
        <f>IF(C204="","",PROJ&amp;"-"&amp;"HO"&amp;"-"&amp;B204&amp;"-"&amp;TEXT(C204,"0000"))</f>
        <v/>
      </c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6" t="n"/>
      <c r="M204" s="15" t="n"/>
      <c r="N204" s="16" t="n"/>
      <c r="O204" s="15" t="n"/>
      <c r="P204" s="16" t="n"/>
      <c r="Q204" s="15" t="n"/>
      <c r="R204" s="17">
        <f>IF(OR(P204="",Q204=""),"",EDATE(P204,Q204))</f>
        <v/>
      </c>
      <c r="S204" s="14">
        <f>IF(R204="","",IF(R204&lt;DATADATE,"EXPIRED",IF(R204-DATADATE&lt;=WARN_EXP,"EXPIRING","")))</f>
        <v/>
      </c>
      <c r="T204" s="14">
        <f>IF(OR(I204="",J204=""),"",MAX(0,I204-J204))</f>
        <v/>
      </c>
      <c r="U204" s="15" t="n"/>
      <c r="V204" s="15" t="n"/>
    </row>
    <row r="205">
      <c r="A205" s="14">
        <f>IF(C205="","",PROJ&amp;"-"&amp;"HO"&amp;"-"&amp;B205&amp;"-"&amp;TEXT(C205,"0000"))</f>
        <v/>
      </c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6" t="n"/>
      <c r="M205" s="15" t="n"/>
      <c r="N205" s="16" t="n"/>
      <c r="O205" s="15" t="n"/>
      <c r="P205" s="16" t="n"/>
      <c r="Q205" s="15" t="n"/>
      <c r="R205" s="17">
        <f>IF(OR(P205="",Q205=""),"",EDATE(P205,Q205))</f>
        <v/>
      </c>
      <c r="S205" s="14">
        <f>IF(R205="","",IF(R205&lt;DATADATE,"EXPIRED",IF(R205-DATADATE&lt;=WARN_EXP,"EXPIRING","")))</f>
        <v/>
      </c>
      <c r="T205" s="14">
        <f>IF(OR(I205="",J205=""),"",MAX(0,I205-J205))</f>
        <v/>
      </c>
      <c r="U205" s="15" t="n"/>
      <c r="V205" s="15" t="n"/>
    </row>
    <row r="206">
      <c r="A206" s="14">
        <f>IF(C206="","",PROJ&amp;"-"&amp;"HO"&amp;"-"&amp;B206&amp;"-"&amp;TEXT(C206,"0000"))</f>
        <v/>
      </c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6" t="n"/>
      <c r="M206" s="15" t="n"/>
      <c r="N206" s="16" t="n"/>
      <c r="O206" s="15" t="n"/>
      <c r="P206" s="16" t="n"/>
      <c r="Q206" s="15" t="n"/>
      <c r="R206" s="17">
        <f>IF(OR(P206="",Q206=""),"",EDATE(P206,Q206))</f>
        <v/>
      </c>
      <c r="S206" s="14">
        <f>IF(R206="","",IF(R206&lt;DATADATE,"EXPIRED",IF(R206-DATADATE&lt;=WARN_EXP,"EXPIRING","")))</f>
        <v/>
      </c>
      <c r="T206" s="14">
        <f>IF(OR(I206="",J206=""),"",MAX(0,I206-J206))</f>
        <v/>
      </c>
      <c r="U206" s="15" t="n"/>
      <c r="V206" s="15" t="n"/>
    </row>
    <row r="207">
      <c r="A207" s="14">
        <f>IF(C207="","",PROJ&amp;"-"&amp;"HO"&amp;"-"&amp;B207&amp;"-"&amp;TEXT(C207,"0000"))</f>
        <v/>
      </c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6" t="n"/>
      <c r="M207" s="15" t="n"/>
      <c r="N207" s="16" t="n"/>
      <c r="O207" s="15" t="n"/>
      <c r="P207" s="16" t="n"/>
      <c r="Q207" s="15" t="n"/>
      <c r="R207" s="17">
        <f>IF(OR(P207="",Q207=""),"",EDATE(P207,Q207))</f>
        <v/>
      </c>
      <c r="S207" s="14">
        <f>IF(R207="","",IF(R207&lt;DATADATE,"EXPIRED",IF(R207-DATADATE&lt;=WARN_EXP,"EXPIRING","")))</f>
        <v/>
      </c>
      <c r="T207" s="14">
        <f>IF(OR(I207="",J207=""),"",MAX(0,I207-J207))</f>
        <v/>
      </c>
      <c r="U207" s="15" t="n"/>
      <c r="V207" s="15" t="n"/>
    </row>
    <row r="208">
      <c r="A208" s="14">
        <f>IF(C208="","",PROJ&amp;"-"&amp;"HO"&amp;"-"&amp;B208&amp;"-"&amp;TEXT(C208,"0000"))</f>
        <v/>
      </c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6" t="n"/>
      <c r="M208" s="15" t="n"/>
      <c r="N208" s="16" t="n"/>
      <c r="O208" s="15" t="n"/>
      <c r="P208" s="16" t="n"/>
      <c r="Q208" s="15" t="n"/>
      <c r="R208" s="17">
        <f>IF(OR(P208="",Q208=""),"",EDATE(P208,Q208))</f>
        <v/>
      </c>
      <c r="S208" s="14">
        <f>IF(R208="","",IF(R208&lt;DATADATE,"EXPIRED",IF(R208-DATADATE&lt;=WARN_EXP,"EXPIRING","")))</f>
        <v/>
      </c>
      <c r="T208" s="14">
        <f>IF(OR(I208="",J208=""),"",MAX(0,I208-J208))</f>
        <v/>
      </c>
      <c r="U208" s="15" t="n"/>
      <c r="V208" s="15" t="n"/>
    </row>
    <row r="209">
      <c r="A209" s="14">
        <f>IF(C209="","",PROJ&amp;"-"&amp;"HO"&amp;"-"&amp;B209&amp;"-"&amp;TEXT(C209,"0000"))</f>
        <v/>
      </c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6" t="n"/>
      <c r="M209" s="15" t="n"/>
      <c r="N209" s="16" t="n"/>
      <c r="O209" s="15" t="n"/>
      <c r="P209" s="16" t="n"/>
      <c r="Q209" s="15" t="n"/>
      <c r="R209" s="17">
        <f>IF(OR(P209="",Q209=""),"",EDATE(P209,Q209))</f>
        <v/>
      </c>
      <c r="S209" s="14">
        <f>IF(R209="","",IF(R209&lt;DATADATE,"EXPIRED",IF(R209-DATADATE&lt;=WARN_EXP,"EXPIRING","")))</f>
        <v/>
      </c>
      <c r="T209" s="14">
        <f>IF(OR(I209="",J209=""),"",MAX(0,I209-J209))</f>
        <v/>
      </c>
      <c r="U209" s="15" t="n"/>
      <c r="V209" s="15" t="n"/>
    </row>
    <row r="210">
      <c r="A210" s="14">
        <f>IF(C210="","",PROJ&amp;"-"&amp;"HO"&amp;"-"&amp;B210&amp;"-"&amp;TEXT(C210,"0000"))</f>
        <v/>
      </c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6" t="n"/>
      <c r="M210" s="15" t="n"/>
      <c r="N210" s="16" t="n"/>
      <c r="O210" s="15" t="n"/>
      <c r="P210" s="16" t="n"/>
      <c r="Q210" s="15" t="n"/>
      <c r="R210" s="17">
        <f>IF(OR(P210="",Q210=""),"",EDATE(P210,Q210))</f>
        <v/>
      </c>
      <c r="S210" s="14">
        <f>IF(R210="","",IF(R210&lt;DATADATE,"EXPIRED",IF(R210-DATADATE&lt;=WARN_EXP,"EXPIRING","")))</f>
        <v/>
      </c>
      <c r="T210" s="14">
        <f>IF(OR(I210="",J210=""),"",MAX(0,I210-J210))</f>
        <v/>
      </c>
      <c r="U210" s="15" t="n"/>
      <c r="V210" s="15" t="n"/>
    </row>
    <row r="211">
      <c r="A211" s="14">
        <f>IF(C211="","",PROJ&amp;"-"&amp;"HO"&amp;"-"&amp;B211&amp;"-"&amp;TEXT(C211,"0000"))</f>
        <v/>
      </c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6" t="n"/>
      <c r="M211" s="15" t="n"/>
      <c r="N211" s="16" t="n"/>
      <c r="O211" s="15" t="n"/>
      <c r="P211" s="16" t="n"/>
      <c r="Q211" s="15" t="n"/>
      <c r="R211" s="17">
        <f>IF(OR(P211="",Q211=""),"",EDATE(P211,Q211))</f>
        <v/>
      </c>
      <c r="S211" s="14">
        <f>IF(R211="","",IF(R211&lt;DATADATE,"EXPIRED",IF(R211-DATADATE&lt;=WARN_EXP,"EXPIRING","")))</f>
        <v/>
      </c>
      <c r="T211" s="14">
        <f>IF(OR(I211="",J211=""),"",MAX(0,I211-J211))</f>
        <v/>
      </c>
      <c r="U211" s="15" t="n"/>
      <c r="V211" s="15" t="n"/>
    </row>
    <row r="212">
      <c r="A212" s="14">
        <f>IF(C212="","",PROJ&amp;"-"&amp;"HO"&amp;"-"&amp;B212&amp;"-"&amp;TEXT(C212,"0000"))</f>
        <v/>
      </c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6" t="n"/>
      <c r="M212" s="15" t="n"/>
      <c r="N212" s="16" t="n"/>
      <c r="O212" s="15" t="n"/>
      <c r="P212" s="16" t="n"/>
      <c r="Q212" s="15" t="n"/>
      <c r="R212" s="17">
        <f>IF(OR(P212="",Q212=""),"",EDATE(P212,Q212))</f>
        <v/>
      </c>
      <c r="S212" s="14">
        <f>IF(R212="","",IF(R212&lt;DATADATE,"EXPIRED",IF(R212-DATADATE&lt;=WARN_EXP,"EXPIRING","")))</f>
        <v/>
      </c>
      <c r="T212" s="14">
        <f>IF(OR(I212="",J212=""),"",MAX(0,I212-J212))</f>
        <v/>
      </c>
      <c r="U212" s="15" t="n"/>
      <c r="V212" s="15" t="n"/>
    </row>
    <row r="213">
      <c r="A213" s="14">
        <f>IF(C213="","",PROJ&amp;"-"&amp;"HO"&amp;"-"&amp;B213&amp;"-"&amp;TEXT(C213,"0000"))</f>
        <v/>
      </c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6" t="n"/>
      <c r="M213" s="15" t="n"/>
      <c r="N213" s="16" t="n"/>
      <c r="O213" s="15" t="n"/>
      <c r="P213" s="16" t="n"/>
      <c r="Q213" s="15" t="n"/>
      <c r="R213" s="17">
        <f>IF(OR(P213="",Q213=""),"",EDATE(P213,Q213))</f>
        <v/>
      </c>
      <c r="S213" s="14">
        <f>IF(R213="","",IF(R213&lt;DATADATE,"EXPIRED",IF(R213-DATADATE&lt;=WARN_EXP,"EXPIRING","")))</f>
        <v/>
      </c>
      <c r="T213" s="14">
        <f>IF(OR(I213="",J213=""),"",MAX(0,I213-J213))</f>
        <v/>
      </c>
      <c r="U213" s="15" t="n"/>
      <c r="V213" s="15" t="n"/>
    </row>
    <row r="214">
      <c r="A214" s="14">
        <f>IF(C214="","",PROJ&amp;"-"&amp;"HO"&amp;"-"&amp;B214&amp;"-"&amp;TEXT(C214,"0000"))</f>
        <v/>
      </c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6" t="n"/>
      <c r="M214" s="15" t="n"/>
      <c r="N214" s="16" t="n"/>
      <c r="O214" s="15" t="n"/>
      <c r="P214" s="16" t="n"/>
      <c r="Q214" s="15" t="n"/>
      <c r="R214" s="17">
        <f>IF(OR(P214="",Q214=""),"",EDATE(P214,Q214))</f>
        <v/>
      </c>
      <c r="S214" s="14">
        <f>IF(R214="","",IF(R214&lt;DATADATE,"EXPIRED",IF(R214-DATADATE&lt;=WARN_EXP,"EXPIRING","")))</f>
        <v/>
      </c>
      <c r="T214" s="14">
        <f>IF(OR(I214="",J214=""),"",MAX(0,I214-J214))</f>
        <v/>
      </c>
      <c r="U214" s="15" t="n"/>
      <c r="V214" s="15" t="n"/>
    </row>
    <row r="215">
      <c r="A215" s="14">
        <f>IF(C215="","",PROJ&amp;"-"&amp;"HO"&amp;"-"&amp;B215&amp;"-"&amp;TEXT(C215,"0000"))</f>
        <v/>
      </c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6" t="n"/>
      <c r="M215" s="15" t="n"/>
      <c r="N215" s="16" t="n"/>
      <c r="O215" s="15" t="n"/>
      <c r="P215" s="16" t="n"/>
      <c r="Q215" s="15" t="n"/>
      <c r="R215" s="17">
        <f>IF(OR(P215="",Q215=""),"",EDATE(P215,Q215))</f>
        <v/>
      </c>
      <c r="S215" s="14">
        <f>IF(R215="","",IF(R215&lt;DATADATE,"EXPIRED",IF(R215-DATADATE&lt;=WARN_EXP,"EXPIRING","")))</f>
        <v/>
      </c>
      <c r="T215" s="14">
        <f>IF(OR(I215="",J215=""),"",MAX(0,I215-J215))</f>
        <v/>
      </c>
      <c r="U215" s="15" t="n"/>
      <c r="V215" s="15" t="n"/>
    </row>
    <row r="216">
      <c r="A216" s="14">
        <f>IF(C216="","",PROJ&amp;"-"&amp;"HO"&amp;"-"&amp;B216&amp;"-"&amp;TEXT(C216,"0000"))</f>
        <v/>
      </c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6" t="n"/>
      <c r="M216" s="15" t="n"/>
      <c r="N216" s="16" t="n"/>
      <c r="O216" s="15" t="n"/>
      <c r="P216" s="16" t="n"/>
      <c r="Q216" s="15" t="n"/>
      <c r="R216" s="17">
        <f>IF(OR(P216="",Q216=""),"",EDATE(P216,Q216))</f>
        <v/>
      </c>
      <c r="S216" s="14">
        <f>IF(R216="","",IF(R216&lt;DATADATE,"EXPIRED",IF(R216-DATADATE&lt;=WARN_EXP,"EXPIRING","")))</f>
        <v/>
      </c>
      <c r="T216" s="14">
        <f>IF(OR(I216="",J216=""),"",MAX(0,I216-J216))</f>
        <v/>
      </c>
      <c r="U216" s="15" t="n"/>
      <c r="V216" s="15" t="n"/>
    </row>
    <row r="217">
      <c r="A217" s="14">
        <f>IF(C217="","",PROJ&amp;"-"&amp;"HO"&amp;"-"&amp;B217&amp;"-"&amp;TEXT(C217,"0000"))</f>
        <v/>
      </c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6" t="n"/>
      <c r="M217" s="15" t="n"/>
      <c r="N217" s="16" t="n"/>
      <c r="O217" s="15" t="n"/>
      <c r="P217" s="16" t="n"/>
      <c r="Q217" s="15" t="n"/>
      <c r="R217" s="17">
        <f>IF(OR(P217="",Q217=""),"",EDATE(P217,Q217))</f>
        <v/>
      </c>
      <c r="S217" s="14">
        <f>IF(R217="","",IF(R217&lt;DATADATE,"EXPIRED",IF(R217-DATADATE&lt;=WARN_EXP,"EXPIRING","")))</f>
        <v/>
      </c>
      <c r="T217" s="14">
        <f>IF(OR(I217="",J217=""),"",MAX(0,I217-J217))</f>
        <v/>
      </c>
      <c r="U217" s="15" t="n"/>
      <c r="V217" s="15" t="n"/>
    </row>
    <row r="218">
      <c r="A218" s="14">
        <f>IF(C218="","",PROJ&amp;"-"&amp;"HO"&amp;"-"&amp;B218&amp;"-"&amp;TEXT(C218,"0000"))</f>
        <v/>
      </c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6" t="n"/>
      <c r="M218" s="15" t="n"/>
      <c r="N218" s="16" t="n"/>
      <c r="O218" s="15" t="n"/>
      <c r="P218" s="16" t="n"/>
      <c r="Q218" s="15" t="n"/>
      <c r="R218" s="17">
        <f>IF(OR(P218="",Q218=""),"",EDATE(P218,Q218))</f>
        <v/>
      </c>
      <c r="S218" s="14">
        <f>IF(R218="","",IF(R218&lt;DATADATE,"EXPIRED",IF(R218-DATADATE&lt;=WARN_EXP,"EXPIRING","")))</f>
        <v/>
      </c>
      <c r="T218" s="14">
        <f>IF(OR(I218="",J218=""),"",MAX(0,I218-J218))</f>
        <v/>
      </c>
      <c r="U218" s="15" t="n"/>
      <c r="V218" s="15" t="n"/>
    </row>
    <row r="219">
      <c r="A219" s="14">
        <f>IF(C219="","",PROJ&amp;"-"&amp;"HO"&amp;"-"&amp;B219&amp;"-"&amp;TEXT(C219,"0000"))</f>
        <v/>
      </c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6" t="n"/>
      <c r="M219" s="15" t="n"/>
      <c r="N219" s="16" t="n"/>
      <c r="O219" s="15" t="n"/>
      <c r="P219" s="16" t="n"/>
      <c r="Q219" s="15" t="n"/>
      <c r="R219" s="17">
        <f>IF(OR(P219="",Q219=""),"",EDATE(P219,Q219))</f>
        <v/>
      </c>
      <c r="S219" s="14">
        <f>IF(R219="","",IF(R219&lt;DATADATE,"EXPIRED",IF(R219-DATADATE&lt;=WARN_EXP,"EXPIRING","")))</f>
        <v/>
      </c>
      <c r="T219" s="14">
        <f>IF(OR(I219="",J219=""),"",MAX(0,I219-J219))</f>
        <v/>
      </c>
      <c r="U219" s="15" t="n"/>
      <c r="V219" s="15" t="n"/>
    </row>
    <row r="220">
      <c r="A220" s="14">
        <f>IF(C220="","",PROJ&amp;"-"&amp;"HO"&amp;"-"&amp;B220&amp;"-"&amp;TEXT(C220,"0000"))</f>
        <v/>
      </c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6" t="n"/>
      <c r="M220" s="15" t="n"/>
      <c r="N220" s="16" t="n"/>
      <c r="O220" s="15" t="n"/>
      <c r="P220" s="16" t="n"/>
      <c r="Q220" s="15" t="n"/>
      <c r="R220" s="17">
        <f>IF(OR(P220="",Q220=""),"",EDATE(P220,Q220))</f>
        <v/>
      </c>
      <c r="S220" s="14">
        <f>IF(R220="","",IF(R220&lt;DATADATE,"EXPIRED",IF(R220-DATADATE&lt;=WARN_EXP,"EXPIRING","")))</f>
        <v/>
      </c>
      <c r="T220" s="14">
        <f>IF(OR(I220="",J220=""),"",MAX(0,I220-J220))</f>
        <v/>
      </c>
      <c r="U220" s="15" t="n"/>
      <c r="V220" s="15" t="n"/>
    </row>
    <row r="221">
      <c r="A221" s="14">
        <f>IF(C221="","",PROJ&amp;"-"&amp;"HO"&amp;"-"&amp;B221&amp;"-"&amp;TEXT(C221,"0000"))</f>
        <v/>
      </c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6" t="n"/>
      <c r="M221" s="15" t="n"/>
      <c r="N221" s="16" t="n"/>
      <c r="O221" s="15" t="n"/>
      <c r="P221" s="16" t="n"/>
      <c r="Q221" s="15" t="n"/>
      <c r="R221" s="17">
        <f>IF(OR(P221="",Q221=""),"",EDATE(P221,Q221))</f>
        <v/>
      </c>
      <c r="S221" s="14">
        <f>IF(R221="","",IF(R221&lt;DATADATE,"EXPIRED",IF(R221-DATADATE&lt;=WARN_EXP,"EXPIRING","")))</f>
        <v/>
      </c>
      <c r="T221" s="14">
        <f>IF(OR(I221="",J221=""),"",MAX(0,I221-J221))</f>
        <v/>
      </c>
      <c r="U221" s="15" t="n"/>
      <c r="V221" s="15" t="n"/>
    </row>
    <row r="222">
      <c r="A222" s="14">
        <f>IF(C222="","",PROJ&amp;"-"&amp;"HO"&amp;"-"&amp;B222&amp;"-"&amp;TEXT(C222,"0000"))</f>
        <v/>
      </c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6" t="n"/>
      <c r="M222" s="15" t="n"/>
      <c r="N222" s="16" t="n"/>
      <c r="O222" s="15" t="n"/>
      <c r="P222" s="16" t="n"/>
      <c r="Q222" s="15" t="n"/>
      <c r="R222" s="17">
        <f>IF(OR(P222="",Q222=""),"",EDATE(P222,Q222))</f>
        <v/>
      </c>
      <c r="S222" s="14">
        <f>IF(R222="","",IF(R222&lt;DATADATE,"EXPIRED",IF(R222-DATADATE&lt;=WARN_EXP,"EXPIRING","")))</f>
        <v/>
      </c>
      <c r="T222" s="14">
        <f>IF(OR(I222="",J222=""),"",MAX(0,I222-J222))</f>
        <v/>
      </c>
      <c r="U222" s="15" t="n"/>
      <c r="V222" s="15" t="n"/>
    </row>
    <row r="223">
      <c r="A223" s="14">
        <f>IF(C223="","",PROJ&amp;"-"&amp;"HO"&amp;"-"&amp;B223&amp;"-"&amp;TEXT(C223,"0000"))</f>
        <v/>
      </c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6" t="n"/>
      <c r="M223" s="15" t="n"/>
      <c r="N223" s="16" t="n"/>
      <c r="O223" s="15" t="n"/>
      <c r="P223" s="16" t="n"/>
      <c r="Q223" s="15" t="n"/>
      <c r="R223" s="17">
        <f>IF(OR(P223="",Q223=""),"",EDATE(P223,Q223))</f>
        <v/>
      </c>
      <c r="S223" s="14">
        <f>IF(R223="","",IF(R223&lt;DATADATE,"EXPIRED",IF(R223-DATADATE&lt;=WARN_EXP,"EXPIRING","")))</f>
        <v/>
      </c>
      <c r="T223" s="14">
        <f>IF(OR(I223="",J223=""),"",MAX(0,I223-J223))</f>
        <v/>
      </c>
      <c r="U223" s="15" t="n"/>
      <c r="V223" s="15" t="n"/>
    </row>
    <row r="224">
      <c r="A224" s="14">
        <f>IF(C224="","",PROJ&amp;"-"&amp;"HO"&amp;"-"&amp;B224&amp;"-"&amp;TEXT(C224,"0000"))</f>
        <v/>
      </c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6" t="n"/>
      <c r="M224" s="15" t="n"/>
      <c r="N224" s="16" t="n"/>
      <c r="O224" s="15" t="n"/>
      <c r="P224" s="16" t="n"/>
      <c r="Q224" s="15" t="n"/>
      <c r="R224" s="17">
        <f>IF(OR(P224="",Q224=""),"",EDATE(P224,Q224))</f>
        <v/>
      </c>
      <c r="S224" s="14">
        <f>IF(R224="","",IF(R224&lt;DATADATE,"EXPIRED",IF(R224-DATADATE&lt;=WARN_EXP,"EXPIRING","")))</f>
        <v/>
      </c>
      <c r="T224" s="14">
        <f>IF(OR(I224="",J224=""),"",MAX(0,I224-J224))</f>
        <v/>
      </c>
      <c r="U224" s="15" t="n"/>
      <c r="V224" s="15" t="n"/>
    </row>
    <row r="225">
      <c r="A225" s="14">
        <f>IF(C225="","",PROJ&amp;"-"&amp;"HO"&amp;"-"&amp;B225&amp;"-"&amp;TEXT(C225,"0000"))</f>
        <v/>
      </c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6" t="n"/>
      <c r="M225" s="15" t="n"/>
      <c r="N225" s="16" t="n"/>
      <c r="O225" s="15" t="n"/>
      <c r="P225" s="16" t="n"/>
      <c r="Q225" s="15" t="n"/>
      <c r="R225" s="17">
        <f>IF(OR(P225="",Q225=""),"",EDATE(P225,Q225))</f>
        <v/>
      </c>
      <c r="S225" s="14">
        <f>IF(R225="","",IF(R225&lt;DATADATE,"EXPIRED",IF(R225-DATADATE&lt;=WARN_EXP,"EXPIRING","")))</f>
        <v/>
      </c>
      <c r="T225" s="14">
        <f>IF(OR(I225="",J225=""),"",MAX(0,I225-J225))</f>
        <v/>
      </c>
      <c r="U225" s="15" t="n"/>
      <c r="V225" s="15" t="n"/>
    </row>
    <row r="226">
      <c r="A226" s="14">
        <f>IF(C226="","",PROJ&amp;"-"&amp;"HO"&amp;"-"&amp;B226&amp;"-"&amp;TEXT(C226,"0000"))</f>
        <v/>
      </c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6" t="n"/>
      <c r="M226" s="15" t="n"/>
      <c r="N226" s="16" t="n"/>
      <c r="O226" s="15" t="n"/>
      <c r="P226" s="16" t="n"/>
      <c r="Q226" s="15" t="n"/>
      <c r="R226" s="17">
        <f>IF(OR(P226="",Q226=""),"",EDATE(P226,Q226))</f>
        <v/>
      </c>
      <c r="S226" s="14">
        <f>IF(R226="","",IF(R226&lt;DATADATE,"EXPIRED",IF(R226-DATADATE&lt;=WARN_EXP,"EXPIRING","")))</f>
        <v/>
      </c>
      <c r="T226" s="14">
        <f>IF(OR(I226="",J226=""),"",MAX(0,I226-J226))</f>
        <v/>
      </c>
      <c r="U226" s="15" t="n"/>
      <c r="V226" s="15" t="n"/>
    </row>
    <row r="227">
      <c r="A227" s="14">
        <f>IF(C227="","",PROJ&amp;"-"&amp;"HO"&amp;"-"&amp;B227&amp;"-"&amp;TEXT(C227,"0000"))</f>
        <v/>
      </c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6" t="n"/>
      <c r="M227" s="15" t="n"/>
      <c r="N227" s="16" t="n"/>
      <c r="O227" s="15" t="n"/>
      <c r="P227" s="16" t="n"/>
      <c r="Q227" s="15" t="n"/>
      <c r="R227" s="17">
        <f>IF(OR(P227="",Q227=""),"",EDATE(P227,Q227))</f>
        <v/>
      </c>
      <c r="S227" s="14">
        <f>IF(R227="","",IF(R227&lt;DATADATE,"EXPIRED",IF(R227-DATADATE&lt;=WARN_EXP,"EXPIRING","")))</f>
        <v/>
      </c>
      <c r="T227" s="14">
        <f>IF(OR(I227="",J227=""),"",MAX(0,I227-J227))</f>
        <v/>
      </c>
      <c r="U227" s="15" t="n"/>
      <c r="V227" s="15" t="n"/>
    </row>
    <row r="228">
      <c r="A228" s="14">
        <f>IF(C228="","",PROJ&amp;"-"&amp;"HO"&amp;"-"&amp;B228&amp;"-"&amp;TEXT(C228,"0000"))</f>
        <v/>
      </c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6" t="n"/>
      <c r="M228" s="15" t="n"/>
      <c r="N228" s="16" t="n"/>
      <c r="O228" s="15" t="n"/>
      <c r="P228" s="16" t="n"/>
      <c r="Q228" s="15" t="n"/>
      <c r="R228" s="17">
        <f>IF(OR(P228="",Q228=""),"",EDATE(P228,Q228))</f>
        <v/>
      </c>
      <c r="S228" s="14">
        <f>IF(R228="","",IF(R228&lt;DATADATE,"EXPIRED",IF(R228-DATADATE&lt;=WARN_EXP,"EXPIRING","")))</f>
        <v/>
      </c>
      <c r="T228" s="14">
        <f>IF(OR(I228="",J228=""),"",MAX(0,I228-J228))</f>
        <v/>
      </c>
      <c r="U228" s="15" t="n"/>
      <c r="V228" s="15" t="n"/>
    </row>
    <row r="229">
      <c r="A229" s="14">
        <f>IF(C229="","",PROJ&amp;"-"&amp;"HO"&amp;"-"&amp;B229&amp;"-"&amp;TEXT(C229,"0000"))</f>
        <v/>
      </c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6" t="n"/>
      <c r="M229" s="15" t="n"/>
      <c r="N229" s="16" t="n"/>
      <c r="O229" s="15" t="n"/>
      <c r="P229" s="16" t="n"/>
      <c r="Q229" s="15" t="n"/>
      <c r="R229" s="17">
        <f>IF(OR(P229="",Q229=""),"",EDATE(P229,Q229))</f>
        <v/>
      </c>
      <c r="S229" s="14">
        <f>IF(R229="","",IF(R229&lt;DATADATE,"EXPIRED",IF(R229-DATADATE&lt;=WARN_EXP,"EXPIRING","")))</f>
        <v/>
      </c>
      <c r="T229" s="14">
        <f>IF(OR(I229="",J229=""),"",MAX(0,I229-J229))</f>
        <v/>
      </c>
      <c r="U229" s="15" t="n"/>
      <c r="V229" s="15" t="n"/>
    </row>
    <row r="230">
      <c r="A230" s="14">
        <f>IF(C230="","",PROJ&amp;"-"&amp;"HO"&amp;"-"&amp;B230&amp;"-"&amp;TEXT(C230,"0000"))</f>
        <v/>
      </c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6" t="n"/>
      <c r="M230" s="15" t="n"/>
      <c r="N230" s="16" t="n"/>
      <c r="O230" s="15" t="n"/>
      <c r="P230" s="16" t="n"/>
      <c r="Q230" s="15" t="n"/>
      <c r="R230" s="17">
        <f>IF(OR(P230="",Q230=""),"",EDATE(P230,Q230))</f>
        <v/>
      </c>
      <c r="S230" s="14">
        <f>IF(R230="","",IF(R230&lt;DATADATE,"EXPIRED",IF(R230-DATADATE&lt;=WARN_EXP,"EXPIRING","")))</f>
        <v/>
      </c>
      <c r="T230" s="14">
        <f>IF(OR(I230="",J230=""),"",MAX(0,I230-J230))</f>
        <v/>
      </c>
      <c r="U230" s="15" t="n"/>
      <c r="V230" s="15" t="n"/>
    </row>
    <row r="231">
      <c r="A231" s="14">
        <f>IF(C231="","",PROJ&amp;"-"&amp;"HO"&amp;"-"&amp;B231&amp;"-"&amp;TEXT(C231,"0000"))</f>
        <v/>
      </c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6" t="n"/>
      <c r="M231" s="15" t="n"/>
      <c r="N231" s="16" t="n"/>
      <c r="O231" s="15" t="n"/>
      <c r="P231" s="16" t="n"/>
      <c r="Q231" s="15" t="n"/>
      <c r="R231" s="17">
        <f>IF(OR(P231="",Q231=""),"",EDATE(P231,Q231))</f>
        <v/>
      </c>
      <c r="S231" s="14">
        <f>IF(R231="","",IF(R231&lt;DATADATE,"EXPIRED",IF(R231-DATADATE&lt;=WARN_EXP,"EXPIRING","")))</f>
        <v/>
      </c>
      <c r="T231" s="14">
        <f>IF(OR(I231="",J231=""),"",MAX(0,I231-J231))</f>
        <v/>
      </c>
      <c r="U231" s="15" t="n"/>
      <c r="V231" s="15" t="n"/>
    </row>
    <row r="232">
      <c r="A232" s="14">
        <f>IF(C232="","",PROJ&amp;"-"&amp;"HO"&amp;"-"&amp;B232&amp;"-"&amp;TEXT(C232,"0000"))</f>
        <v/>
      </c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6" t="n"/>
      <c r="M232" s="15" t="n"/>
      <c r="N232" s="16" t="n"/>
      <c r="O232" s="15" t="n"/>
      <c r="P232" s="16" t="n"/>
      <c r="Q232" s="15" t="n"/>
      <c r="R232" s="17">
        <f>IF(OR(P232="",Q232=""),"",EDATE(P232,Q232))</f>
        <v/>
      </c>
      <c r="S232" s="14">
        <f>IF(R232="","",IF(R232&lt;DATADATE,"EXPIRED",IF(R232-DATADATE&lt;=WARN_EXP,"EXPIRING","")))</f>
        <v/>
      </c>
      <c r="T232" s="14">
        <f>IF(OR(I232="",J232=""),"",MAX(0,I232-J232))</f>
        <v/>
      </c>
      <c r="U232" s="15" t="n"/>
      <c r="V232" s="15" t="n"/>
    </row>
    <row r="233">
      <c r="A233" s="14">
        <f>IF(C233="","",PROJ&amp;"-"&amp;"HO"&amp;"-"&amp;B233&amp;"-"&amp;TEXT(C233,"0000"))</f>
        <v/>
      </c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6" t="n"/>
      <c r="M233" s="15" t="n"/>
      <c r="N233" s="16" t="n"/>
      <c r="O233" s="15" t="n"/>
      <c r="P233" s="16" t="n"/>
      <c r="Q233" s="15" t="n"/>
      <c r="R233" s="17">
        <f>IF(OR(P233="",Q233=""),"",EDATE(P233,Q233))</f>
        <v/>
      </c>
      <c r="S233" s="14">
        <f>IF(R233="","",IF(R233&lt;DATADATE,"EXPIRED",IF(R233-DATADATE&lt;=WARN_EXP,"EXPIRING","")))</f>
        <v/>
      </c>
      <c r="T233" s="14">
        <f>IF(OR(I233="",J233=""),"",MAX(0,I233-J233))</f>
        <v/>
      </c>
      <c r="U233" s="15" t="n"/>
      <c r="V233" s="15" t="n"/>
    </row>
    <row r="234">
      <c r="A234" s="14">
        <f>IF(C234="","",PROJ&amp;"-"&amp;"HO"&amp;"-"&amp;B234&amp;"-"&amp;TEXT(C234,"0000"))</f>
        <v/>
      </c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6" t="n"/>
      <c r="M234" s="15" t="n"/>
      <c r="N234" s="16" t="n"/>
      <c r="O234" s="15" t="n"/>
      <c r="P234" s="16" t="n"/>
      <c r="Q234" s="15" t="n"/>
      <c r="R234" s="17">
        <f>IF(OR(P234="",Q234=""),"",EDATE(P234,Q234))</f>
        <v/>
      </c>
      <c r="S234" s="14">
        <f>IF(R234="","",IF(R234&lt;DATADATE,"EXPIRED",IF(R234-DATADATE&lt;=WARN_EXP,"EXPIRING","")))</f>
        <v/>
      </c>
      <c r="T234" s="14">
        <f>IF(OR(I234="",J234=""),"",MAX(0,I234-J234))</f>
        <v/>
      </c>
      <c r="U234" s="15" t="n"/>
      <c r="V234" s="15" t="n"/>
    </row>
    <row r="235">
      <c r="A235" s="14">
        <f>IF(C235="","",PROJ&amp;"-"&amp;"HO"&amp;"-"&amp;B235&amp;"-"&amp;TEXT(C235,"0000"))</f>
        <v/>
      </c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6" t="n"/>
      <c r="M235" s="15" t="n"/>
      <c r="N235" s="16" t="n"/>
      <c r="O235" s="15" t="n"/>
      <c r="P235" s="16" t="n"/>
      <c r="Q235" s="15" t="n"/>
      <c r="R235" s="17">
        <f>IF(OR(P235="",Q235=""),"",EDATE(P235,Q235))</f>
        <v/>
      </c>
      <c r="S235" s="14">
        <f>IF(R235="","",IF(R235&lt;DATADATE,"EXPIRED",IF(R235-DATADATE&lt;=WARN_EXP,"EXPIRING","")))</f>
        <v/>
      </c>
      <c r="T235" s="14">
        <f>IF(OR(I235="",J235=""),"",MAX(0,I235-J235))</f>
        <v/>
      </c>
      <c r="U235" s="15" t="n"/>
      <c r="V235" s="15" t="n"/>
    </row>
    <row r="236">
      <c r="A236" s="14">
        <f>IF(C236="","",PROJ&amp;"-"&amp;"HO"&amp;"-"&amp;B236&amp;"-"&amp;TEXT(C236,"0000"))</f>
        <v/>
      </c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6" t="n"/>
      <c r="M236" s="15" t="n"/>
      <c r="N236" s="16" t="n"/>
      <c r="O236" s="15" t="n"/>
      <c r="P236" s="16" t="n"/>
      <c r="Q236" s="15" t="n"/>
      <c r="R236" s="17">
        <f>IF(OR(P236="",Q236=""),"",EDATE(P236,Q236))</f>
        <v/>
      </c>
      <c r="S236" s="14">
        <f>IF(R236="","",IF(R236&lt;DATADATE,"EXPIRED",IF(R236-DATADATE&lt;=WARN_EXP,"EXPIRING","")))</f>
        <v/>
      </c>
      <c r="T236" s="14">
        <f>IF(OR(I236="",J236=""),"",MAX(0,I236-J236))</f>
        <v/>
      </c>
      <c r="U236" s="15" t="n"/>
      <c r="V236" s="15" t="n"/>
    </row>
    <row r="237">
      <c r="A237" s="14">
        <f>IF(C237="","",PROJ&amp;"-"&amp;"HO"&amp;"-"&amp;B237&amp;"-"&amp;TEXT(C237,"0000"))</f>
        <v/>
      </c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6" t="n"/>
      <c r="M237" s="15" t="n"/>
      <c r="N237" s="16" t="n"/>
      <c r="O237" s="15" t="n"/>
      <c r="P237" s="16" t="n"/>
      <c r="Q237" s="15" t="n"/>
      <c r="R237" s="17">
        <f>IF(OR(P237="",Q237=""),"",EDATE(P237,Q237))</f>
        <v/>
      </c>
      <c r="S237" s="14">
        <f>IF(R237="","",IF(R237&lt;DATADATE,"EXPIRED",IF(R237-DATADATE&lt;=WARN_EXP,"EXPIRING","")))</f>
        <v/>
      </c>
      <c r="T237" s="14">
        <f>IF(OR(I237="",J237=""),"",MAX(0,I237-J237))</f>
        <v/>
      </c>
      <c r="U237" s="15" t="n"/>
      <c r="V237" s="15" t="n"/>
    </row>
    <row r="238">
      <c r="A238" s="14">
        <f>IF(C238="","",PROJ&amp;"-"&amp;"HO"&amp;"-"&amp;B238&amp;"-"&amp;TEXT(C238,"0000"))</f>
        <v/>
      </c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6" t="n"/>
      <c r="M238" s="15" t="n"/>
      <c r="N238" s="16" t="n"/>
      <c r="O238" s="15" t="n"/>
      <c r="P238" s="16" t="n"/>
      <c r="Q238" s="15" t="n"/>
      <c r="R238" s="17">
        <f>IF(OR(P238="",Q238=""),"",EDATE(P238,Q238))</f>
        <v/>
      </c>
      <c r="S238" s="14">
        <f>IF(R238="","",IF(R238&lt;DATADATE,"EXPIRED",IF(R238-DATADATE&lt;=WARN_EXP,"EXPIRING","")))</f>
        <v/>
      </c>
      <c r="T238" s="14">
        <f>IF(OR(I238="",J238=""),"",MAX(0,I238-J238))</f>
        <v/>
      </c>
      <c r="U238" s="15" t="n"/>
      <c r="V238" s="15" t="n"/>
    </row>
    <row r="239">
      <c r="A239" s="14">
        <f>IF(C239="","",PROJ&amp;"-"&amp;"HO"&amp;"-"&amp;B239&amp;"-"&amp;TEXT(C239,"0000"))</f>
        <v/>
      </c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6" t="n"/>
      <c r="M239" s="15" t="n"/>
      <c r="N239" s="16" t="n"/>
      <c r="O239" s="15" t="n"/>
      <c r="P239" s="16" t="n"/>
      <c r="Q239" s="15" t="n"/>
      <c r="R239" s="17">
        <f>IF(OR(P239="",Q239=""),"",EDATE(P239,Q239))</f>
        <v/>
      </c>
      <c r="S239" s="14">
        <f>IF(R239="","",IF(R239&lt;DATADATE,"EXPIRED",IF(R239-DATADATE&lt;=WARN_EXP,"EXPIRING","")))</f>
        <v/>
      </c>
      <c r="T239" s="14">
        <f>IF(OR(I239="",J239=""),"",MAX(0,I239-J239))</f>
        <v/>
      </c>
      <c r="U239" s="15" t="n"/>
      <c r="V239" s="15" t="n"/>
    </row>
    <row r="240">
      <c r="A240" s="14">
        <f>IF(C240="","",PROJ&amp;"-"&amp;"HO"&amp;"-"&amp;B240&amp;"-"&amp;TEXT(C240,"0000"))</f>
        <v/>
      </c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6" t="n"/>
      <c r="M240" s="15" t="n"/>
      <c r="N240" s="16" t="n"/>
      <c r="O240" s="15" t="n"/>
      <c r="P240" s="16" t="n"/>
      <c r="Q240" s="15" t="n"/>
      <c r="R240" s="17">
        <f>IF(OR(P240="",Q240=""),"",EDATE(P240,Q240))</f>
        <v/>
      </c>
      <c r="S240" s="14">
        <f>IF(R240="","",IF(R240&lt;DATADATE,"EXPIRED",IF(R240-DATADATE&lt;=WARN_EXP,"EXPIRING","")))</f>
        <v/>
      </c>
      <c r="T240" s="14">
        <f>IF(OR(I240="",J240=""),"",MAX(0,I240-J240))</f>
        <v/>
      </c>
      <c r="U240" s="15" t="n"/>
      <c r="V240" s="15" t="n"/>
    </row>
    <row r="241">
      <c r="A241" s="14">
        <f>IF(C241="","",PROJ&amp;"-"&amp;"HO"&amp;"-"&amp;B241&amp;"-"&amp;TEXT(C241,"0000"))</f>
        <v/>
      </c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6" t="n"/>
      <c r="M241" s="15" t="n"/>
      <c r="N241" s="16" t="n"/>
      <c r="O241" s="15" t="n"/>
      <c r="P241" s="16" t="n"/>
      <c r="Q241" s="15" t="n"/>
      <c r="R241" s="17">
        <f>IF(OR(P241="",Q241=""),"",EDATE(P241,Q241))</f>
        <v/>
      </c>
      <c r="S241" s="14">
        <f>IF(R241="","",IF(R241&lt;DATADATE,"EXPIRED",IF(R241-DATADATE&lt;=WARN_EXP,"EXPIRING","")))</f>
        <v/>
      </c>
      <c r="T241" s="14">
        <f>IF(OR(I241="",J241=""),"",MAX(0,I241-J241))</f>
        <v/>
      </c>
      <c r="U241" s="15" t="n"/>
      <c r="V241" s="15" t="n"/>
    </row>
    <row r="242">
      <c r="A242" s="14">
        <f>IF(C242="","",PROJ&amp;"-"&amp;"HO"&amp;"-"&amp;B242&amp;"-"&amp;TEXT(C242,"0000"))</f>
        <v/>
      </c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6" t="n"/>
      <c r="M242" s="15" t="n"/>
      <c r="N242" s="16" t="n"/>
      <c r="O242" s="15" t="n"/>
      <c r="P242" s="16" t="n"/>
      <c r="Q242" s="15" t="n"/>
      <c r="R242" s="17">
        <f>IF(OR(P242="",Q242=""),"",EDATE(P242,Q242))</f>
        <v/>
      </c>
      <c r="S242" s="14">
        <f>IF(R242="","",IF(R242&lt;DATADATE,"EXPIRED",IF(R242-DATADATE&lt;=WARN_EXP,"EXPIRING","")))</f>
        <v/>
      </c>
      <c r="T242" s="14">
        <f>IF(OR(I242="",J242=""),"",MAX(0,I242-J242))</f>
        <v/>
      </c>
      <c r="U242" s="15" t="n"/>
      <c r="V242" s="15" t="n"/>
    </row>
    <row r="243">
      <c r="A243" s="14">
        <f>IF(C243="","",PROJ&amp;"-"&amp;"HO"&amp;"-"&amp;B243&amp;"-"&amp;TEXT(C243,"0000"))</f>
        <v/>
      </c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6" t="n"/>
      <c r="M243" s="15" t="n"/>
      <c r="N243" s="16" t="n"/>
      <c r="O243" s="15" t="n"/>
      <c r="P243" s="16" t="n"/>
      <c r="Q243" s="15" t="n"/>
      <c r="R243" s="17">
        <f>IF(OR(P243="",Q243=""),"",EDATE(P243,Q243))</f>
        <v/>
      </c>
      <c r="S243" s="14">
        <f>IF(R243="","",IF(R243&lt;DATADATE,"EXPIRED",IF(R243-DATADATE&lt;=WARN_EXP,"EXPIRING","")))</f>
        <v/>
      </c>
      <c r="T243" s="14">
        <f>IF(OR(I243="",J243=""),"",MAX(0,I243-J243))</f>
        <v/>
      </c>
      <c r="U243" s="15" t="n"/>
      <c r="V243" s="15" t="n"/>
    </row>
    <row r="244">
      <c r="A244" s="14">
        <f>IF(C244="","",PROJ&amp;"-"&amp;"HO"&amp;"-"&amp;B244&amp;"-"&amp;TEXT(C244,"0000"))</f>
        <v/>
      </c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6" t="n"/>
      <c r="M244" s="15" t="n"/>
      <c r="N244" s="16" t="n"/>
      <c r="O244" s="15" t="n"/>
      <c r="P244" s="16" t="n"/>
      <c r="Q244" s="15" t="n"/>
      <c r="R244" s="17">
        <f>IF(OR(P244="",Q244=""),"",EDATE(P244,Q244))</f>
        <v/>
      </c>
      <c r="S244" s="14">
        <f>IF(R244="","",IF(R244&lt;DATADATE,"EXPIRED",IF(R244-DATADATE&lt;=WARN_EXP,"EXPIRING","")))</f>
        <v/>
      </c>
      <c r="T244" s="14">
        <f>IF(OR(I244="",J244=""),"",MAX(0,I244-J244))</f>
        <v/>
      </c>
      <c r="U244" s="15" t="n"/>
      <c r="V244" s="15" t="n"/>
    </row>
    <row r="245">
      <c r="A245" s="14">
        <f>IF(C245="","",PROJ&amp;"-"&amp;"HO"&amp;"-"&amp;B245&amp;"-"&amp;TEXT(C245,"0000"))</f>
        <v/>
      </c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6" t="n"/>
      <c r="M245" s="15" t="n"/>
      <c r="N245" s="16" t="n"/>
      <c r="O245" s="15" t="n"/>
      <c r="P245" s="16" t="n"/>
      <c r="Q245" s="15" t="n"/>
      <c r="R245" s="17">
        <f>IF(OR(P245="",Q245=""),"",EDATE(P245,Q245))</f>
        <v/>
      </c>
      <c r="S245" s="14">
        <f>IF(R245="","",IF(R245&lt;DATADATE,"EXPIRED",IF(R245-DATADATE&lt;=WARN_EXP,"EXPIRING","")))</f>
        <v/>
      </c>
      <c r="T245" s="14">
        <f>IF(OR(I245="",J245=""),"",MAX(0,I245-J245))</f>
        <v/>
      </c>
      <c r="U245" s="15" t="n"/>
      <c r="V245" s="15" t="n"/>
    </row>
    <row r="246">
      <c r="A246" s="14">
        <f>IF(C246="","",PROJ&amp;"-"&amp;"HO"&amp;"-"&amp;B246&amp;"-"&amp;TEXT(C246,"0000"))</f>
        <v/>
      </c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6" t="n"/>
      <c r="M246" s="15" t="n"/>
      <c r="N246" s="16" t="n"/>
      <c r="O246" s="15" t="n"/>
      <c r="P246" s="16" t="n"/>
      <c r="Q246" s="15" t="n"/>
      <c r="R246" s="17">
        <f>IF(OR(P246="",Q246=""),"",EDATE(P246,Q246))</f>
        <v/>
      </c>
      <c r="S246" s="14">
        <f>IF(R246="","",IF(R246&lt;DATADATE,"EXPIRED",IF(R246-DATADATE&lt;=WARN_EXP,"EXPIRING","")))</f>
        <v/>
      </c>
      <c r="T246" s="14">
        <f>IF(OR(I246="",J246=""),"",MAX(0,I246-J246))</f>
        <v/>
      </c>
      <c r="U246" s="15" t="n"/>
      <c r="V246" s="15" t="n"/>
    </row>
    <row r="247">
      <c r="A247" s="14">
        <f>IF(C247="","",PROJ&amp;"-"&amp;"HO"&amp;"-"&amp;B247&amp;"-"&amp;TEXT(C247,"0000"))</f>
        <v/>
      </c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6" t="n"/>
      <c r="M247" s="15" t="n"/>
      <c r="N247" s="16" t="n"/>
      <c r="O247" s="15" t="n"/>
      <c r="P247" s="16" t="n"/>
      <c r="Q247" s="15" t="n"/>
      <c r="R247" s="17">
        <f>IF(OR(P247="",Q247=""),"",EDATE(P247,Q247))</f>
        <v/>
      </c>
      <c r="S247" s="14">
        <f>IF(R247="","",IF(R247&lt;DATADATE,"EXPIRED",IF(R247-DATADATE&lt;=WARN_EXP,"EXPIRING","")))</f>
        <v/>
      </c>
      <c r="T247" s="14">
        <f>IF(OR(I247="",J247=""),"",MAX(0,I247-J247))</f>
        <v/>
      </c>
      <c r="U247" s="15" t="n"/>
      <c r="V247" s="15" t="n"/>
    </row>
    <row r="248">
      <c r="A248" s="14">
        <f>IF(C248="","",PROJ&amp;"-"&amp;"HO"&amp;"-"&amp;B248&amp;"-"&amp;TEXT(C248,"0000"))</f>
        <v/>
      </c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6" t="n"/>
      <c r="M248" s="15" t="n"/>
      <c r="N248" s="16" t="n"/>
      <c r="O248" s="15" t="n"/>
      <c r="P248" s="16" t="n"/>
      <c r="Q248" s="15" t="n"/>
      <c r="R248" s="17">
        <f>IF(OR(P248="",Q248=""),"",EDATE(P248,Q248))</f>
        <v/>
      </c>
      <c r="S248" s="14">
        <f>IF(R248="","",IF(R248&lt;DATADATE,"EXPIRED",IF(R248-DATADATE&lt;=WARN_EXP,"EXPIRING","")))</f>
        <v/>
      </c>
      <c r="T248" s="14">
        <f>IF(OR(I248="",J248=""),"",MAX(0,I248-J248))</f>
        <v/>
      </c>
      <c r="U248" s="15" t="n"/>
      <c r="V248" s="15" t="n"/>
    </row>
    <row r="249">
      <c r="A249" s="14">
        <f>IF(C249="","",PROJ&amp;"-"&amp;"HO"&amp;"-"&amp;B249&amp;"-"&amp;TEXT(C249,"0000"))</f>
        <v/>
      </c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6" t="n"/>
      <c r="M249" s="15" t="n"/>
      <c r="N249" s="16" t="n"/>
      <c r="O249" s="15" t="n"/>
      <c r="P249" s="16" t="n"/>
      <c r="Q249" s="15" t="n"/>
      <c r="R249" s="17">
        <f>IF(OR(P249="",Q249=""),"",EDATE(P249,Q249))</f>
        <v/>
      </c>
      <c r="S249" s="14">
        <f>IF(R249="","",IF(R249&lt;DATADATE,"EXPIRED",IF(R249-DATADATE&lt;=WARN_EXP,"EXPIRING","")))</f>
        <v/>
      </c>
      <c r="T249" s="14">
        <f>IF(OR(I249="",J249=""),"",MAX(0,I249-J249))</f>
        <v/>
      </c>
      <c r="U249" s="15" t="n"/>
      <c r="V249" s="15" t="n"/>
    </row>
    <row r="250">
      <c r="A250" s="14">
        <f>IF(C250="","",PROJ&amp;"-"&amp;"HO"&amp;"-"&amp;B250&amp;"-"&amp;TEXT(C250,"0000"))</f>
        <v/>
      </c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6" t="n"/>
      <c r="M250" s="15" t="n"/>
      <c r="N250" s="16" t="n"/>
      <c r="O250" s="15" t="n"/>
      <c r="P250" s="16" t="n"/>
      <c r="Q250" s="15" t="n"/>
      <c r="R250" s="17">
        <f>IF(OR(P250="",Q250=""),"",EDATE(P250,Q250))</f>
        <v/>
      </c>
      <c r="S250" s="14">
        <f>IF(R250="","",IF(R250&lt;DATADATE,"EXPIRED",IF(R250-DATADATE&lt;=WARN_EXP,"EXPIRING","")))</f>
        <v/>
      </c>
      <c r="T250" s="14">
        <f>IF(OR(I250="",J250=""),"",MAX(0,I250-J250))</f>
        <v/>
      </c>
      <c r="U250" s="15" t="n"/>
      <c r="V250" s="15" t="n"/>
    </row>
    <row r="251">
      <c r="A251" s="14">
        <f>IF(C251="","",PROJ&amp;"-"&amp;"HO"&amp;"-"&amp;B251&amp;"-"&amp;TEXT(C251,"0000"))</f>
        <v/>
      </c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6" t="n"/>
      <c r="M251" s="15" t="n"/>
      <c r="N251" s="16" t="n"/>
      <c r="O251" s="15" t="n"/>
      <c r="P251" s="16" t="n"/>
      <c r="Q251" s="15" t="n"/>
      <c r="R251" s="17">
        <f>IF(OR(P251="",Q251=""),"",EDATE(P251,Q251))</f>
        <v/>
      </c>
      <c r="S251" s="14">
        <f>IF(R251="","",IF(R251&lt;DATADATE,"EXPIRED",IF(R251-DATADATE&lt;=WARN_EXP,"EXPIRING","")))</f>
        <v/>
      </c>
      <c r="T251" s="14">
        <f>IF(OR(I251="",J251=""),"",MAX(0,I251-J251))</f>
        <v/>
      </c>
      <c r="U251" s="15" t="n"/>
      <c r="V251" s="15" t="n"/>
    </row>
    <row r="252">
      <c r="A252" s="14">
        <f>IF(C252="","",PROJ&amp;"-"&amp;"HO"&amp;"-"&amp;B252&amp;"-"&amp;TEXT(C252,"0000"))</f>
        <v/>
      </c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6" t="n"/>
      <c r="M252" s="15" t="n"/>
      <c r="N252" s="16" t="n"/>
      <c r="O252" s="15" t="n"/>
      <c r="P252" s="16" t="n"/>
      <c r="Q252" s="15" t="n"/>
      <c r="R252" s="17">
        <f>IF(OR(P252="",Q252=""),"",EDATE(P252,Q252))</f>
        <v/>
      </c>
      <c r="S252" s="14">
        <f>IF(R252="","",IF(R252&lt;DATADATE,"EXPIRED",IF(R252-DATADATE&lt;=WARN_EXP,"EXPIRING","")))</f>
        <v/>
      </c>
      <c r="T252" s="14">
        <f>IF(OR(I252="",J252=""),"",MAX(0,I252-J252))</f>
        <v/>
      </c>
      <c r="U252" s="15" t="n"/>
      <c r="V252" s="15" t="n"/>
    </row>
    <row r="253">
      <c r="A253" s="14">
        <f>IF(C253="","",PROJ&amp;"-"&amp;"HO"&amp;"-"&amp;B253&amp;"-"&amp;TEXT(C253,"0000"))</f>
        <v/>
      </c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6" t="n"/>
      <c r="M253" s="15" t="n"/>
      <c r="N253" s="16" t="n"/>
      <c r="O253" s="15" t="n"/>
      <c r="P253" s="16" t="n"/>
      <c r="Q253" s="15" t="n"/>
      <c r="R253" s="17">
        <f>IF(OR(P253="",Q253=""),"",EDATE(P253,Q253))</f>
        <v/>
      </c>
      <c r="S253" s="14">
        <f>IF(R253="","",IF(R253&lt;DATADATE,"EXPIRED",IF(R253-DATADATE&lt;=WARN_EXP,"EXPIRING","")))</f>
        <v/>
      </c>
      <c r="T253" s="14">
        <f>IF(OR(I253="",J253=""),"",MAX(0,I253-J253))</f>
        <v/>
      </c>
      <c r="U253" s="15" t="n"/>
      <c r="V253" s="15" t="n"/>
    </row>
    <row r="254">
      <c r="A254" s="14">
        <f>IF(C254="","",PROJ&amp;"-"&amp;"HO"&amp;"-"&amp;B254&amp;"-"&amp;TEXT(C254,"0000"))</f>
        <v/>
      </c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6" t="n"/>
      <c r="M254" s="15" t="n"/>
      <c r="N254" s="16" t="n"/>
      <c r="O254" s="15" t="n"/>
      <c r="P254" s="16" t="n"/>
      <c r="Q254" s="15" t="n"/>
      <c r="R254" s="17">
        <f>IF(OR(P254="",Q254=""),"",EDATE(P254,Q254))</f>
        <v/>
      </c>
      <c r="S254" s="14">
        <f>IF(R254="","",IF(R254&lt;DATADATE,"EXPIRED",IF(R254-DATADATE&lt;=WARN_EXP,"EXPIRING","")))</f>
        <v/>
      </c>
      <c r="T254" s="14">
        <f>IF(OR(I254="",J254=""),"",MAX(0,I254-J254))</f>
        <v/>
      </c>
      <c r="U254" s="15" t="n"/>
      <c r="V254" s="15" t="n"/>
    </row>
    <row r="255">
      <c r="A255" s="14">
        <f>IF(C255="","",PROJ&amp;"-"&amp;"HO"&amp;"-"&amp;B255&amp;"-"&amp;TEXT(C255,"0000"))</f>
        <v/>
      </c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6" t="n"/>
      <c r="M255" s="15" t="n"/>
      <c r="N255" s="16" t="n"/>
      <c r="O255" s="15" t="n"/>
      <c r="P255" s="16" t="n"/>
      <c r="Q255" s="15" t="n"/>
      <c r="R255" s="17">
        <f>IF(OR(P255="",Q255=""),"",EDATE(P255,Q255))</f>
        <v/>
      </c>
      <c r="S255" s="14">
        <f>IF(R255="","",IF(R255&lt;DATADATE,"EXPIRED",IF(R255-DATADATE&lt;=WARN_EXP,"EXPIRING","")))</f>
        <v/>
      </c>
      <c r="T255" s="14">
        <f>IF(OR(I255="",J255=""),"",MAX(0,I255-J255))</f>
        <v/>
      </c>
      <c r="U255" s="15" t="n"/>
      <c r="V255" s="15" t="n"/>
    </row>
    <row r="256">
      <c r="A256" s="14">
        <f>IF(C256="","",PROJ&amp;"-"&amp;"HO"&amp;"-"&amp;B256&amp;"-"&amp;TEXT(C256,"0000"))</f>
        <v/>
      </c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6" t="n"/>
      <c r="M256" s="15" t="n"/>
      <c r="N256" s="16" t="n"/>
      <c r="O256" s="15" t="n"/>
      <c r="P256" s="16" t="n"/>
      <c r="Q256" s="15" t="n"/>
      <c r="R256" s="17">
        <f>IF(OR(P256="",Q256=""),"",EDATE(P256,Q256))</f>
        <v/>
      </c>
      <c r="S256" s="14">
        <f>IF(R256="","",IF(R256&lt;DATADATE,"EXPIRED",IF(R256-DATADATE&lt;=WARN_EXP,"EXPIRING","")))</f>
        <v/>
      </c>
      <c r="T256" s="14">
        <f>IF(OR(I256="",J256=""),"",MAX(0,I256-J256))</f>
        <v/>
      </c>
      <c r="U256" s="15" t="n"/>
      <c r="V256" s="15" t="n"/>
    </row>
    <row r="257">
      <c r="A257" s="14">
        <f>IF(C257="","",PROJ&amp;"-"&amp;"HO"&amp;"-"&amp;B257&amp;"-"&amp;TEXT(C257,"0000"))</f>
        <v/>
      </c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6" t="n"/>
      <c r="M257" s="15" t="n"/>
      <c r="N257" s="16" t="n"/>
      <c r="O257" s="15" t="n"/>
      <c r="P257" s="16" t="n"/>
      <c r="Q257" s="15" t="n"/>
      <c r="R257" s="17">
        <f>IF(OR(P257="",Q257=""),"",EDATE(P257,Q257))</f>
        <v/>
      </c>
      <c r="S257" s="14">
        <f>IF(R257="","",IF(R257&lt;DATADATE,"EXPIRED",IF(R257-DATADATE&lt;=WARN_EXP,"EXPIRING","")))</f>
        <v/>
      </c>
      <c r="T257" s="14">
        <f>IF(OR(I257="",J257=""),"",MAX(0,I257-J257))</f>
        <v/>
      </c>
      <c r="U257" s="15" t="n"/>
      <c r="V257" s="15" t="n"/>
    </row>
    <row r="258">
      <c r="A258" s="14">
        <f>IF(C258="","",PROJ&amp;"-"&amp;"HO"&amp;"-"&amp;B258&amp;"-"&amp;TEXT(C258,"0000"))</f>
        <v/>
      </c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6" t="n"/>
      <c r="M258" s="15" t="n"/>
      <c r="N258" s="16" t="n"/>
      <c r="O258" s="15" t="n"/>
      <c r="P258" s="16" t="n"/>
      <c r="Q258" s="15" t="n"/>
      <c r="R258" s="17">
        <f>IF(OR(P258="",Q258=""),"",EDATE(P258,Q258))</f>
        <v/>
      </c>
      <c r="S258" s="14">
        <f>IF(R258="","",IF(R258&lt;DATADATE,"EXPIRED",IF(R258-DATADATE&lt;=WARN_EXP,"EXPIRING","")))</f>
        <v/>
      </c>
      <c r="T258" s="14">
        <f>IF(OR(I258="",J258=""),"",MAX(0,I258-J258))</f>
        <v/>
      </c>
      <c r="U258" s="15" t="n"/>
      <c r="V258" s="15" t="n"/>
    </row>
    <row r="259">
      <c r="A259" s="14">
        <f>IF(C259="","",PROJ&amp;"-"&amp;"HO"&amp;"-"&amp;B259&amp;"-"&amp;TEXT(C259,"0000"))</f>
        <v/>
      </c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6" t="n"/>
      <c r="M259" s="15" t="n"/>
      <c r="N259" s="16" t="n"/>
      <c r="O259" s="15" t="n"/>
      <c r="P259" s="16" t="n"/>
      <c r="Q259" s="15" t="n"/>
      <c r="R259" s="17">
        <f>IF(OR(P259="",Q259=""),"",EDATE(P259,Q259))</f>
        <v/>
      </c>
      <c r="S259" s="14">
        <f>IF(R259="","",IF(R259&lt;DATADATE,"EXPIRED",IF(R259-DATADATE&lt;=WARN_EXP,"EXPIRING","")))</f>
        <v/>
      </c>
      <c r="T259" s="14">
        <f>IF(OR(I259="",J259=""),"",MAX(0,I259-J259))</f>
        <v/>
      </c>
      <c r="U259" s="15" t="n"/>
      <c r="V259" s="15" t="n"/>
    </row>
    <row r="260">
      <c r="A260" s="14">
        <f>IF(C260="","",PROJ&amp;"-"&amp;"HO"&amp;"-"&amp;B260&amp;"-"&amp;TEXT(C260,"0000"))</f>
        <v/>
      </c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6" t="n"/>
      <c r="M260" s="15" t="n"/>
      <c r="N260" s="16" t="n"/>
      <c r="O260" s="15" t="n"/>
      <c r="P260" s="16" t="n"/>
      <c r="Q260" s="15" t="n"/>
      <c r="R260" s="17">
        <f>IF(OR(P260="",Q260=""),"",EDATE(P260,Q260))</f>
        <v/>
      </c>
      <c r="S260" s="14">
        <f>IF(R260="","",IF(R260&lt;DATADATE,"EXPIRED",IF(R260-DATADATE&lt;=WARN_EXP,"EXPIRING","")))</f>
        <v/>
      </c>
      <c r="T260" s="14">
        <f>IF(OR(I260="",J260=""),"",MAX(0,I260-J260))</f>
        <v/>
      </c>
      <c r="U260" s="15" t="n"/>
      <c r="V260" s="15" t="n"/>
    </row>
    <row r="261">
      <c r="A261" s="14">
        <f>IF(C261="","",PROJ&amp;"-"&amp;"HO"&amp;"-"&amp;B261&amp;"-"&amp;TEXT(C261,"0000"))</f>
        <v/>
      </c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6" t="n"/>
      <c r="M261" s="15" t="n"/>
      <c r="N261" s="16" t="n"/>
      <c r="O261" s="15" t="n"/>
      <c r="P261" s="16" t="n"/>
      <c r="Q261" s="15" t="n"/>
      <c r="R261" s="17">
        <f>IF(OR(P261="",Q261=""),"",EDATE(P261,Q261))</f>
        <v/>
      </c>
      <c r="S261" s="14">
        <f>IF(R261="","",IF(R261&lt;DATADATE,"EXPIRED",IF(R261-DATADATE&lt;=WARN_EXP,"EXPIRING","")))</f>
        <v/>
      </c>
      <c r="T261" s="14">
        <f>IF(OR(I261="",J261=""),"",MAX(0,I261-J261))</f>
        <v/>
      </c>
      <c r="U261" s="15" t="n"/>
      <c r="V261" s="15" t="n"/>
    </row>
    <row r="262">
      <c r="A262" s="14">
        <f>IF(C262="","",PROJ&amp;"-"&amp;"HO"&amp;"-"&amp;B262&amp;"-"&amp;TEXT(C262,"0000"))</f>
        <v/>
      </c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6" t="n"/>
      <c r="M262" s="15" t="n"/>
      <c r="N262" s="16" t="n"/>
      <c r="O262" s="15" t="n"/>
      <c r="P262" s="16" t="n"/>
      <c r="Q262" s="15" t="n"/>
      <c r="R262" s="17">
        <f>IF(OR(P262="",Q262=""),"",EDATE(P262,Q262))</f>
        <v/>
      </c>
      <c r="S262" s="14">
        <f>IF(R262="","",IF(R262&lt;DATADATE,"EXPIRED",IF(R262-DATADATE&lt;=WARN_EXP,"EXPIRING","")))</f>
        <v/>
      </c>
      <c r="T262" s="14">
        <f>IF(OR(I262="",J262=""),"",MAX(0,I262-J262))</f>
        <v/>
      </c>
      <c r="U262" s="15" t="n"/>
      <c r="V262" s="15" t="n"/>
    </row>
    <row r="263">
      <c r="A263" s="14">
        <f>IF(C263="","",PROJ&amp;"-"&amp;"HO"&amp;"-"&amp;B263&amp;"-"&amp;TEXT(C263,"0000"))</f>
        <v/>
      </c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6" t="n"/>
      <c r="M263" s="15" t="n"/>
      <c r="N263" s="16" t="n"/>
      <c r="O263" s="15" t="n"/>
      <c r="P263" s="16" t="n"/>
      <c r="Q263" s="15" t="n"/>
      <c r="R263" s="17">
        <f>IF(OR(P263="",Q263=""),"",EDATE(P263,Q263))</f>
        <v/>
      </c>
      <c r="S263" s="14">
        <f>IF(R263="","",IF(R263&lt;DATADATE,"EXPIRED",IF(R263-DATADATE&lt;=WARN_EXP,"EXPIRING","")))</f>
        <v/>
      </c>
      <c r="T263" s="14">
        <f>IF(OR(I263="",J263=""),"",MAX(0,I263-J263))</f>
        <v/>
      </c>
      <c r="U263" s="15" t="n"/>
      <c r="V263" s="15" t="n"/>
    </row>
    <row r="264">
      <c r="A264" s="14">
        <f>IF(C264="","",PROJ&amp;"-"&amp;"HO"&amp;"-"&amp;B264&amp;"-"&amp;TEXT(C264,"0000"))</f>
        <v/>
      </c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6" t="n"/>
      <c r="M264" s="15" t="n"/>
      <c r="N264" s="16" t="n"/>
      <c r="O264" s="15" t="n"/>
      <c r="P264" s="16" t="n"/>
      <c r="Q264" s="15" t="n"/>
      <c r="R264" s="17">
        <f>IF(OR(P264="",Q264=""),"",EDATE(P264,Q264))</f>
        <v/>
      </c>
      <c r="S264" s="14">
        <f>IF(R264="","",IF(R264&lt;DATADATE,"EXPIRED",IF(R264-DATADATE&lt;=WARN_EXP,"EXPIRING","")))</f>
        <v/>
      </c>
      <c r="T264" s="14">
        <f>IF(OR(I264="",J264=""),"",MAX(0,I264-J264))</f>
        <v/>
      </c>
      <c r="U264" s="15" t="n"/>
      <c r="V264" s="15" t="n"/>
    </row>
    <row r="265">
      <c r="A265" s="14">
        <f>IF(C265="","",PROJ&amp;"-"&amp;"HO"&amp;"-"&amp;B265&amp;"-"&amp;TEXT(C265,"0000"))</f>
        <v/>
      </c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6" t="n"/>
      <c r="M265" s="15" t="n"/>
      <c r="N265" s="16" t="n"/>
      <c r="O265" s="15" t="n"/>
      <c r="P265" s="16" t="n"/>
      <c r="Q265" s="15" t="n"/>
      <c r="R265" s="17">
        <f>IF(OR(P265="",Q265=""),"",EDATE(P265,Q265))</f>
        <v/>
      </c>
      <c r="S265" s="14">
        <f>IF(R265="","",IF(R265&lt;DATADATE,"EXPIRED",IF(R265-DATADATE&lt;=WARN_EXP,"EXPIRING","")))</f>
        <v/>
      </c>
      <c r="T265" s="14">
        <f>IF(OR(I265="",J265=""),"",MAX(0,I265-J265))</f>
        <v/>
      </c>
      <c r="U265" s="15" t="n"/>
      <c r="V265" s="15" t="n"/>
    </row>
    <row r="266">
      <c r="A266" s="14">
        <f>IF(C266="","",PROJ&amp;"-"&amp;"HO"&amp;"-"&amp;B266&amp;"-"&amp;TEXT(C266,"0000"))</f>
        <v/>
      </c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6" t="n"/>
      <c r="M266" s="15" t="n"/>
      <c r="N266" s="16" t="n"/>
      <c r="O266" s="15" t="n"/>
      <c r="P266" s="16" t="n"/>
      <c r="Q266" s="15" t="n"/>
      <c r="R266" s="17">
        <f>IF(OR(P266="",Q266=""),"",EDATE(P266,Q266))</f>
        <v/>
      </c>
      <c r="S266" s="14">
        <f>IF(R266="","",IF(R266&lt;DATADATE,"EXPIRED",IF(R266-DATADATE&lt;=WARN_EXP,"EXPIRING","")))</f>
        <v/>
      </c>
      <c r="T266" s="14">
        <f>IF(OR(I266="",J266=""),"",MAX(0,I266-J266))</f>
        <v/>
      </c>
      <c r="U266" s="15" t="n"/>
      <c r="V266" s="15" t="n"/>
    </row>
    <row r="267">
      <c r="A267" s="14">
        <f>IF(C267="","",PROJ&amp;"-"&amp;"HO"&amp;"-"&amp;B267&amp;"-"&amp;TEXT(C267,"0000"))</f>
        <v/>
      </c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6" t="n"/>
      <c r="M267" s="15" t="n"/>
      <c r="N267" s="16" t="n"/>
      <c r="O267" s="15" t="n"/>
      <c r="P267" s="16" t="n"/>
      <c r="Q267" s="15" t="n"/>
      <c r="R267" s="17">
        <f>IF(OR(P267="",Q267=""),"",EDATE(P267,Q267))</f>
        <v/>
      </c>
      <c r="S267" s="14">
        <f>IF(R267="","",IF(R267&lt;DATADATE,"EXPIRED",IF(R267-DATADATE&lt;=WARN_EXP,"EXPIRING","")))</f>
        <v/>
      </c>
      <c r="T267" s="14">
        <f>IF(OR(I267="",J267=""),"",MAX(0,I267-J267))</f>
        <v/>
      </c>
      <c r="U267" s="15" t="n"/>
      <c r="V267" s="15" t="n"/>
    </row>
    <row r="268">
      <c r="A268" s="14">
        <f>IF(C268="","",PROJ&amp;"-"&amp;"HO"&amp;"-"&amp;B268&amp;"-"&amp;TEXT(C268,"0000"))</f>
        <v/>
      </c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6" t="n"/>
      <c r="M268" s="15" t="n"/>
      <c r="N268" s="16" t="n"/>
      <c r="O268" s="15" t="n"/>
      <c r="P268" s="16" t="n"/>
      <c r="Q268" s="15" t="n"/>
      <c r="R268" s="17">
        <f>IF(OR(P268="",Q268=""),"",EDATE(P268,Q268))</f>
        <v/>
      </c>
      <c r="S268" s="14">
        <f>IF(R268="","",IF(R268&lt;DATADATE,"EXPIRED",IF(R268-DATADATE&lt;=WARN_EXP,"EXPIRING","")))</f>
        <v/>
      </c>
      <c r="T268" s="14">
        <f>IF(OR(I268="",J268=""),"",MAX(0,I268-J268))</f>
        <v/>
      </c>
      <c r="U268" s="15" t="n"/>
      <c r="V268" s="15" t="n"/>
    </row>
    <row r="269">
      <c r="A269" s="14">
        <f>IF(C269="","",PROJ&amp;"-"&amp;"HO"&amp;"-"&amp;B269&amp;"-"&amp;TEXT(C269,"0000"))</f>
        <v/>
      </c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6" t="n"/>
      <c r="M269" s="15" t="n"/>
      <c r="N269" s="16" t="n"/>
      <c r="O269" s="15" t="n"/>
      <c r="P269" s="16" t="n"/>
      <c r="Q269" s="15" t="n"/>
      <c r="R269" s="17">
        <f>IF(OR(P269="",Q269=""),"",EDATE(P269,Q269))</f>
        <v/>
      </c>
      <c r="S269" s="14">
        <f>IF(R269="","",IF(R269&lt;DATADATE,"EXPIRED",IF(R269-DATADATE&lt;=WARN_EXP,"EXPIRING","")))</f>
        <v/>
      </c>
      <c r="T269" s="14">
        <f>IF(OR(I269="",J269=""),"",MAX(0,I269-J269))</f>
        <v/>
      </c>
      <c r="U269" s="15" t="n"/>
      <c r="V269" s="15" t="n"/>
    </row>
    <row r="270">
      <c r="A270" s="14">
        <f>IF(C270="","",PROJ&amp;"-"&amp;"HO"&amp;"-"&amp;B270&amp;"-"&amp;TEXT(C270,"0000"))</f>
        <v/>
      </c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6" t="n"/>
      <c r="M270" s="15" t="n"/>
      <c r="N270" s="16" t="n"/>
      <c r="O270" s="15" t="n"/>
      <c r="P270" s="16" t="n"/>
      <c r="Q270" s="15" t="n"/>
      <c r="R270" s="17">
        <f>IF(OR(P270="",Q270=""),"",EDATE(P270,Q270))</f>
        <v/>
      </c>
      <c r="S270" s="14">
        <f>IF(R270="","",IF(R270&lt;DATADATE,"EXPIRED",IF(R270-DATADATE&lt;=WARN_EXP,"EXPIRING","")))</f>
        <v/>
      </c>
      <c r="T270" s="14">
        <f>IF(OR(I270="",J270=""),"",MAX(0,I270-J270))</f>
        <v/>
      </c>
      <c r="U270" s="15" t="n"/>
      <c r="V270" s="15" t="n"/>
    </row>
    <row r="271">
      <c r="A271" s="14">
        <f>IF(C271="","",PROJ&amp;"-"&amp;"HO"&amp;"-"&amp;B271&amp;"-"&amp;TEXT(C271,"0000"))</f>
        <v/>
      </c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6" t="n"/>
      <c r="M271" s="15" t="n"/>
      <c r="N271" s="16" t="n"/>
      <c r="O271" s="15" t="n"/>
      <c r="P271" s="16" t="n"/>
      <c r="Q271" s="15" t="n"/>
      <c r="R271" s="17">
        <f>IF(OR(P271="",Q271=""),"",EDATE(P271,Q271))</f>
        <v/>
      </c>
      <c r="S271" s="14">
        <f>IF(R271="","",IF(R271&lt;DATADATE,"EXPIRED",IF(R271-DATADATE&lt;=WARN_EXP,"EXPIRING","")))</f>
        <v/>
      </c>
      <c r="T271" s="14">
        <f>IF(OR(I271="",J271=""),"",MAX(0,I271-J271))</f>
        <v/>
      </c>
      <c r="U271" s="15" t="n"/>
      <c r="V271" s="15" t="n"/>
    </row>
    <row r="272">
      <c r="A272" s="14">
        <f>IF(C272="","",PROJ&amp;"-"&amp;"HO"&amp;"-"&amp;B272&amp;"-"&amp;TEXT(C272,"0000"))</f>
        <v/>
      </c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6" t="n"/>
      <c r="M272" s="15" t="n"/>
      <c r="N272" s="16" t="n"/>
      <c r="O272" s="15" t="n"/>
      <c r="P272" s="16" t="n"/>
      <c r="Q272" s="15" t="n"/>
      <c r="R272" s="17">
        <f>IF(OR(P272="",Q272=""),"",EDATE(P272,Q272))</f>
        <v/>
      </c>
      <c r="S272" s="14">
        <f>IF(R272="","",IF(R272&lt;DATADATE,"EXPIRED",IF(R272-DATADATE&lt;=WARN_EXP,"EXPIRING","")))</f>
        <v/>
      </c>
      <c r="T272" s="14">
        <f>IF(OR(I272="",J272=""),"",MAX(0,I272-J272))</f>
        <v/>
      </c>
      <c r="U272" s="15" t="n"/>
      <c r="V272" s="15" t="n"/>
    </row>
    <row r="273">
      <c r="A273" s="14">
        <f>IF(C273="","",PROJ&amp;"-"&amp;"HO"&amp;"-"&amp;B273&amp;"-"&amp;TEXT(C273,"0000"))</f>
        <v/>
      </c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6" t="n"/>
      <c r="M273" s="15" t="n"/>
      <c r="N273" s="16" t="n"/>
      <c r="O273" s="15" t="n"/>
      <c r="P273" s="16" t="n"/>
      <c r="Q273" s="15" t="n"/>
      <c r="R273" s="17">
        <f>IF(OR(P273="",Q273=""),"",EDATE(P273,Q273))</f>
        <v/>
      </c>
      <c r="S273" s="14">
        <f>IF(R273="","",IF(R273&lt;DATADATE,"EXPIRED",IF(R273-DATADATE&lt;=WARN_EXP,"EXPIRING","")))</f>
        <v/>
      </c>
      <c r="T273" s="14">
        <f>IF(OR(I273="",J273=""),"",MAX(0,I273-J273))</f>
        <v/>
      </c>
      <c r="U273" s="15" t="n"/>
      <c r="V273" s="15" t="n"/>
    </row>
    <row r="274">
      <c r="A274" s="14">
        <f>IF(C274="","",PROJ&amp;"-"&amp;"HO"&amp;"-"&amp;B274&amp;"-"&amp;TEXT(C274,"0000"))</f>
        <v/>
      </c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6" t="n"/>
      <c r="M274" s="15" t="n"/>
      <c r="N274" s="16" t="n"/>
      <c r="O274" s="15" t="n"/>
      <c r="P274" s="16" t="n"/>
      <c r="Q274" s="15" t="n"/>
      <c r="R274" s="17">
        <f>IF(OR(P274="",Q274=""),"",EDATE(P274,Q274))</f>
        <v/>
      </c>
      <c r="S274" s="14">
        <f>IF(R274="","",IF(R274&lt;DATADATE,"EXPIRED",IF(R274-DATADATE&lt;=WARN_EXP,"EXPIRING","")))</f>
        <v/>
      </c>
      <c r="T274" s="14">
        <f>IF(OR(I274="",J274=""),"",MAX(0,I274-J274))</f>
        <v/>
      </c>
      <c r="U274" s="15" t="n"/>
      <c r="V274" s="15" t="n"/>
    </row>
    <row r="275">
      <c r="A275" s="14">
        <f>IF(C275="","",PROJ&amp;"-"&amp;"HO"&amp;"-"&amp;B275&amp;"-"&amp;TEXT(C275,"0000"))</f>
        <v/>
      </c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6" t="n"/>
      <c r="M275" s="15" t="n"/>
      <c r="N275" s="16" t="n"/>
      <c r="O275" s="15" t="n"/>
      <c r="P275" s="16" t="n"/>
      <c r="Q275" s="15" t="n"/>
      <c r="R275" s="17">
        <f>IF(OR(P275="",Q275=""),"",EDATE(P275,Q275))</f>
        <v/>
      </c>
      <c r="S275" s="14">
        <f>IF(R275="","",IF(R275&lt;DATADATE,"EXPIRED",IF(R275-DATADATE&lt;=WARN_EXP,"EXPIRING","")))</f>
        <v/>
      </c>
      <c r="T275" s="14">
        <f>IF(OR(I275="",J275=""),"",MAX(0,I275-J275))</f>
        <v/>
      </c>
      <c r="U275" s="15" t="n"/>
      <c r="V275" s="15" t="n"/>
    </row>
    <row r="276">
      <c r="A276" s="14">
        <f>IF(C276="","",PROJ&amp;"-"&amp;"HO"&amp;"-"&amp;B276&amp;"-"&amp;TEXT(C276,"0000"))</f>
        <v/>
      </c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6" t="n"/>
      <c r="M276" s="15" t="n"/>
      <c r="N276" s="16" t="n"/>
      <c r="O276" s="15" t="n"/>
      <c r="P276" s="16" t="n"/>
      <c r="Q276" s="15" t="n"/>
      <c r="R276" s="17">
        <f>IF(OR(P276="",Q276=""),"",EDATE(P276,Q276))</f>
        <v/>
      </c>
      <c r="S276" s="14">
        <f>IF(R276="","",IF(R276&lt;DATADATE,"EXPIRED",IF(R276-DATADATE&lt;=WARN_EXP,"EXPIRING","")))</f>
        <v/>
      </c>
      <c r="T276" s="14">
        <f>IF(OR(I276="",J276=""),"",MAX(0,I276-J276))</f>
        <v/>
      </c>
      <c r="U276" s="15" t="n"/>
      <c r="V276" s="15" t="n"/>
    </row>
    <row r="277">
      <c r="A277" s="14">
        <f>IF(C277="","",PROJ&amp;"-"&amp;"HO"&amp;"-"&amp;B277&amp;"-"&amp;TEXT(C277,"0000"))</f>
        <v/>
      </c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6" t="n"/>
      <c r="M277" s="15" t="n"/>
      <c r="N277" s="16" t="n"/>
      <c r="O277" s="15" t="n"/>
      <c r="P277" s="16" t="n"/>
      <c r="Q277" s="15" t="n"/>
      <c r="R277" s="17">
        <f>IF(OR(P277="",Q277=""),"",EDATE(P277,Q277))</f>
        <v/>
      </c>
      <c r="S277" s="14">
        <f>IF(R277="","",IF(R277&lt;DATADATE,"EXPIRED",IF(R277-DATADATE&lt;=WARN_EXP,"EXPIRING","")))</f>
        <v/>
      </c>
      <c r="T277" s="14">
        <f>IF(OR(I277="",J277=""),"",MAX(0,I277-J277))</f>
        <v/>
      </c>
      <c r="U277" s="15" t="n"/>
      <c r="V277" s="15" t="n"/>
    </row>
    <row r="278">
      <c r="A278" s="14">
        <f>IF(C278="","",PROJ&amp;"-"&amp;"HO"&amp;"-"&amp;B278&amp;"-"&amp;TEXT(C278,"0000"))</f>
        <v/>
      </c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6" t="n"/>
      <c r="M278" s="15" t="n"/>
      <c r="N278" s="16" t="n"/>
      <c r="O278" s="15" t="n"/>
      <c r="P278" s="16" t="n"/>
      <c r="Q278" s="15" t="n"/>
      <c r="R278" s="17">
        <f>IF(OR(P278="",Q278=""),"",EDATE(P278,Q278))</f>
        <v/>
      </c>
      <c r="S278" s="14">
        <f>IF(R278="","",IF(R278&lt;DATADATE,"EXPIRED",IF(R278-DATADATE&lt;=WARN_EXP,"EXPIRING","")))</f>
        <v/>
      </c>
      <c r="T278" s="14">
        <f>IF(OR(I278="",J278=""),"",MAX(0,I278-J278))</f>
        <v/>
      </c>
      <c r="U278" s="15" t="n"/>
      <c r="V278" s="15" t="n"/>
    </row>
    <row r="279">
      <c r="A279" s="14">
        <f>IF(C279="","",PROJ&amp;"-"&amp;"HO"&amp;"-"&amp;B279&amp;"-"&amp;TEXT(C279,"0000"))</f>
        <v/>
      </c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6" t="n"/>
      <c r="M279" s="15" t="n"/>
      <c r="N279" s="16" t="n"/>
      <c r="O279" s="15" t="n"/>
      <c r="P279" s="16" t="n"/>
      <c r="Q279" s="15" t="n"/>
      <c r="R279" s="17">
        <f>IF(OR(P279="",Q279=""),"",EDATE(P279,Q279))</f>
        <v/>
      </c>
      <c r="S279" s="14">
        <f>IF(R279="","",IF(R279&lt;DATADATE,"EXPIRED",IF(R279-DATADATE&lt;=WARN_EXP,"EXPIRING","")))</f>
        <v/>
      </c>
      <c r="T279" s="14">
        <f>IF(OR(I279="",J279=""),"",MAX(0,I279-J279))</f>
        <v/>
      </c>
      <c r="U279" s="15" t="n"/>
      <c r="V279" s="15" t="n"/>
    </row>
    <row r="280">
      <c r="A280" s="14">
        <f>IF(C280="","",PROJ&amp;"-"&amp;"HO"&amp;"-"&amp;B280&amp;"-"&amp;TEXT(C280,"0000"))</f>
        <v/>
      </c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6" t="n"/>
      <c r="M280" s="15" t="n"/>
      <c r="N280" s="16" t="n"/>
      <c r="O280" s="15" t="n"/>
      <c r="P280" s="16" t="n"/>
      <c r="Q280" s="15" t="n"/>
      <c r="R280" s="17">
        <f>IF(OR(P280="",Q280=""),"",EDATE(P280,Q280))</f>
        <v/>
      </c>
      <c r="S280" s="14">
        <f>IF(R280="","",IF(R280&lt;DATADATE,"EXPIRED",IF(R280-DATADATE&lt;=WARN_EXP,"EXPIRING","")))</f>
        <v/>
      </c>
      <c r="T280" s="14">
        <f>IF(OR(I280="",J280=""),"",MAX(0,I280-J280))</f>
        <v/>
      </c>
      <c r="U280" s="15" t="n"/>
      <c r="V280" s="15" t="n"/>
    </row>
    <row r="281">
      <c r="A281" s="14">
        <f>IF(C281="","",PROJ&amp;"-"&amp;"HO"&amp;"-"&amp;B281&amp;"-"&amp;TEXT(C281,"0000"))</f>
        <v/>
      </c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6" t="n"/>
      <c r="M281" s="15" t="n"/>
      <c r="N281" s="16" t="n"/>
      <c r="O281" s="15" t="n"/>
      <c r="P281" s="16" t="n"/>
      <c r="Q281" s="15" t="n"/>
      <c r="R281" s="17">
        <f>IF(OR(P281="",Q281=""),"",EDATE(P281,Q281))</f>
        <v/>
      </c>
      <c r="S281" s="14">
        <f>IF(R281="","",IF(R281&lt;DATADATE,"EXPIRED",IF(R281-DATADATE&lt;=WARN_EXP,"EXPIRING","")))</f>
        <v/>
      </c>
      <c r="T281" s="14">
        <f>IF(OR(I281="",J281=""),"",MAX(0,I281-J281))</f>
        <v/>
      </c>
      <c r="U281" s="15" t="n"/>
      <c r="V281" s="15" t="n"/>
    </row>
    <row r="282">
      <c r="A282" s="14">
        <f>IF(C282="","",PROJ&amp;"-"&amp;"HO"&amp;"-"&amp;B282&amp;"-"&amp;TEXT(C282,"0000"))</f>
        <v/>
      </c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6" t="n"/>
      <c r="M282" s="15" t="n"/>
      <c r="N282" s="16" t="n"/>
      <c r="O282" s="15" t="n"/>
      <c r="P282" s="16" t="n"/>
      <c r="Q282" s="15" t="n"/>
      <c r="R282" s="17">
        <f>IF(OR(P282="",Q282=""),"",EDATE(P282,Q282))</f>
        <v/>
      </c>
      <c r="S282" s="14">
        <f>IF(R282="","",IF(R282&lt;DATADATE,"EXPIRED",IF(R282-DATADATE&lt;=WARN_EXP,"EXPIRING","")))</f>
        <v/>
      </c>
      <c r="T282" s="14">
        <f>IF(OR(I282="",J282=""),"",MAX(0,I282-J282))</f>
        <v/>
      </c>
      <c r="U282" s="15" t="n"/>
      <c r="V282" s="15" t="n"/>
    </row>
    <row r="283">
      <c r="A283" s="14">
        <f>IF(C283="","",PROJ&amp;"-"&amp;"HO"&amp;"-"&amp;B283&amp;"-"&amp;TEXT(C283,"0000"))</f>
        <v/>
      </c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6" t="n"/>
      <c r="M283" s="15" t="n"/>
      <c r="N283" s="16" t="n"/>
      <c r="O283" s="15" t="n"/>
      <c r="P283" s="16" t="n"/>
      <c r="Q283" s="15" t="n"/>
      <c r="R283" s="17">
        <f>IF(OR(P283="",Q283=""),"",EDATE(P283,Q283))</f>
        <v/>
      </c>
      <c r="S283" s="14">
        <f>IF(R283="","",IF(R283&lt;DATADATE,"EXPIRED",IF(R283-DATADATE&lt;=WARN_EXP,"EXPIRING","")))</f>
        <v/>
      </c>
      <c r="T283" s="14">
        <f>IF(OR(I283="",J283=""),"",MAX(0,I283-J283))</f>
        <v/>
      </c>
      <c r="U283" s="15" t="n"/>
      <c r="V283" s="15" t="n"/>
    </row>
    <row r="284">
      <c r="A284" s="14">
        <f>IF(C284="","",PROJ&amp;"-"&amp;"HO"&amp;"-"&amp;B284&amp;"-"&amp;TEXT(C284,"0000"))</f>
        <v/>
      </c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6" t="n"/>
      <c r="M284" s="15" t="n"/>
      <c r="N284" s="16" t="n"/>
      <c r="O284" s="15" t="n"/>
      <c r="P284" s="16" t="n"/>
      <c r="Q284" s="15" t="n"/>
      <c r="R284" s="17">
        <f>IF(OR(P284="",Q284=""),"",EDATE(P284,Q284))</f>
        <v/>
      </c>
      <c r="S284" s="14">
        <f>IF(R284="","",IF(R284&lt;DATADATE,"EXPIRED",IF(R284-DATADATE&lt;=WARN_EXP,"EXPIRING","")))</f>
        <v/>
      </c>
      <c r="T284" s="14">
        <f>IF(OR(I284="",J284=""),"",MAX(0,I284-J284))</f>
        <v/>
      </c>
      <c r="U284" s="15" t="n"/>
      <c r="V284" s="15" t="n"/>
    </row>
    <row r="285">
      <c r="A285" s="14">
        <f>IF(C285="","",PROJ&amp;"-"&amp;"HO"&amp;"-"&amp;B285&amp;"-"&amp;TEXT(C285,"0000"))</f>
        <v/>
      </c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6" t="n"/>
      <c r="M285" s="15" t="n"/>
      <c r="N285" s="16" t="n"/>
      <c r="O285" s="15" t="n"/>
      <c r="P285" s="16" t="n"/>
      <c r="Q285" s="15" t="n"/>
      <c r="R285" s="17">
        <f>IF(OR(P285="",Q285=""),"",EDATE(P285,Q285))</f>
        <v/>
      </c>
      <c r="S285" s="14">
        <f>IF(R285="","",IF(R285&lt;DATADATE,"EXPIRED",IF(R285-DATADATE&lt;=WARN_EXP,"EXPIRING","")))</f>
        <v/>
      </c>
      <c r="T285" s="14">
        <f>IF(OR(I285="",J285=""),"",MAX(0,I285-J285))</f>
        <v/>
      </c>
      <c r="U285" s="15" t="n"/>
      <c r="V285" s="15" t="n"/>
    </row>
    <row r="286">
      <c r="A286" s="14">
        <f>IF(C286="","",PROJ&amp;"-"&amp;"HO"&amp;"-"&amp;B286&amp;"-"&amp;TEXT(C286,"0000"))</f>
        <v/>
      </c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6" t="n"/>
      <c r="M286" s="15" t="n"/>
      <c r="N286" s="16" t="n"/>
      <c r="O286" s="15" t="n"/>
      <c r="P286" s="16" t="n"/>
      <c r="Q286" s="15" t="n"/>
      <c r="R286" s="17">
        <f>IF(OR(P286="",Q286=""),"",EDATE(P286,Q286))</f>
        <v/>
      </c>
      <c r="S286" s="14">
        <f>IF(R286="","",IF(R286&lt;DATADATE,"EXPIRED",IF(R286-DATADATE&lt;=WARN_EXP,"EXPIRING","")))</f>
        <v/>
      </c>
      <c r="T286" s="14">
        <f>IF(OR(I286="",J286=""),"",MAX(0,I286-J286))</f>
        <v/>
      </c>
      <c r="U286" s="15" t="n"/>
      <c r="V286" s="15" t="n"/>
    </row>
    <row r="287">
      <c r="A287" s="14">
        <f>IF(C287="","",PROJ&amp;"-"&amp;"HO"&amp;"-"&amp;B287&amp;"-"&amp;TEXT(C287,"0000"))</f>
        <v/>
      </c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6" t="n"/>
      <c r="M287" s="15" t="n"/>
      <c r="N287" s="16" t="n"/>
      <c r="O287" s="15" t="n"/>
      <c r="P287" s="16" t="n"/>
      <c r="Q287" s="15" t="n"/>
      <c r="R287" s="17">
        <f>IF(OR(P287="",Q287=""),"",EDATE(P287,Q287))</f>
        <v/>
      </c>
      <c r="S287" s="14">
        <f>IF(R287="","",IF(R287&lt;DATADATE,"EXPIRED",IF(R287-DATADATE&lt;=WARN_EXP,"EXPIRING","")))</f>
        <v/>
      </c>
      <c r="T287" s="14">
        <f>IF(OR(I287="",J287=""),"",MAX(0,I287-J287))</f>
        <v/>
      </c>
      <c r="U287" s="15" t="n"/>
      <c r="V287" s="15" t="n"/>
    </row>
    <row r="288">
      <c r="A288" s="14">
        <f>IF(C288="","",PROJ&amp;"-"&amp;"HO"&amp;"-"&amp;B288&amp;"-"&amp;TEXT(C288,"0000"))</f>
        <v/>
      </c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6" t="n"/>
      <c r="M288" s="15" t="n"/>
      <c r="N288" s="16" t="n"/>
      <c r="O288" s="15" t="n"/>
      <c r="P288" s="16" t="n"/>
      <c r="Q288" s="15" t="n"/>
      <c r="R288" s="17">
        <f>IF(OR(P288="",Q288=""),"",EDATE(P288,Q288))</f>
        <v/>
      </c>
      <c r="S288" s="14">
        <f>IF(R288="","",IF(R288&lt;DATADATE,"EXPIRED",IF(R288-DATADATE&lt;=WARN_EXP,"EXPIRING","")))</f>
        <v/>
      </c>
      <c r="T288" s="14">
        <f>IF(OR(I288="",J288=""),"",MAX(0,I288-J288))</f>
        <v/>
      </c>
      <c r="U288" s="15" t="n"/>
      <c r="V288" s="15" t="n"/>
    </row>
    <row r="289">
      <c r="A289" s="14">
        <f>IF(C289="","",PROJ&amp;"-"&amp;"HO"&amp;"-"&amp;B289&amp;"-"&amp;TEXT(C289,"0000"))</f>
        <v/>
      </c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6" t="n"/>
      <c r="M289" s="15" t="n"/>
      <c r="N289" s="16" t="n"/>
      <c r="O289" s="15" t="n"/>
      <c r="P289" s="16" t="n"/>
      <c r="Q289" s="15" t="n"/>
      <c r="R289" s="17">
        <f>IF(OR(P289="",Q289=""),"",EDATE(P289,Q289))</f>
        <v/>
      </c>
      <c r="S289" s="14">
        <f>IF(R289="","",IF(R289&lt;DATADATE,"EXPIRED",IF(R289-DATADATE&lt;=WARN_EXP,"EXPIRING","")))</f>
        <v/>
      </c>
      <c r="T289" s="14">
        <f>IF(OR(I289="",J289=""),"",MAX(0,I289-J289))</f>
        <v/>
      </c>
      <c r="U289" s="15" t="n"/>
      <c r="V289" s="15" t="n"/>
    </row>
    <row r="290">
      <c r="A290" s="14">
        <f>IF(C290="","",PROJ&amp;"-"&amp;"HO"&amp;"-"&amp;B290&amp;"-"&amp;TEXT(C290,"0000"))</f>
        <v/>
      </c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6" t="n"/>
      <c r="M290" s="15" t="n"/>
      <c r="N290" s="16" t="n"/>
      <c r="O290" s="15" t="n"/>
      <c r="P290" s="16" t="n"/>
      <c r="Q290" s="15" t="n"/>
      <c r="R290" s="17">
        <f>IF(OR(P290="",Q290=""),"",EDATE(P290,Q290))</f>
        <v/>
      </c>
      <c r="S290" s="14">
        <f>IF(R290="","",IF(R290&lt;DATADATE,"EXPIRED",IF(R290-DATADATE&lt;=WARN_EXP,"EXPIRING","")))</f>
        <v/>
      </c>
      <c r="T290" s="14">
        <f>IF(OR(I290="",J290=""),"",MAX(0,I290-J290))</f>
        <v/>
      </c>
      <c r="U290" s="15" t="n"/>
      <c r="V290" s="15" t="n"/>
    </row>
    <row r="291">
      <c r="A291" s="14">
        <f>IF(C291="","",PROJ&amp;"-"&amp;"HO"&amp;"-"&amp;B291&amp;"-"&amp;TEXT(C291,"0000"))</f>
        <v/>
      </c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6" t="n"/>
      <c r="M291" s="15" t="n"/>
      <c r="N291" s="16" t="n"/>
      <c r="O291" s="15" t="n"/>
      <c r="P291" s="16" t="n"/>
      <c r="Q291" s="15" t="n"/>
      <c r="R291" s="17">
        <f>IF(OR(P291="",Q291=""),"",EDATE(P291,Q291))</f>
        <v/>
      </c>
      <c r="S291" s="14">
        <f>IF(R291="","",IF(R291&lt;DATADATE,"EXPIRED",IF(R291-DATADATE&lt;=WARN_EXP,"EXPIRING","")))</f>
        <v/>
      </c>
      <c r="T291" s="14">
        <f>IF(OR(I291="",J291=""),"",MAX(0,I291-J291))</f>
        <v/>
      </c>
      <c r="U291" s="15" t="n"/>
      <c r="V291" s="15" t="n"/>
    </row>
    <row r="292">
      <c r="A292" s="14">
        <f>IF(C292="","",PROJ&amp;"-"&amp;"HO"&amp;"-"&amp;B292&amp;"-"&amp;TEXT(C292,"0000"))</f>
        <v/>
      </c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6" t="n"/>
      <c r="M292" s="15" t="n"/>
      <c r="N292" s="16" t="n"/>
      <c r="O292" s="15" t="n"/>
      <c r="P292" s="16" t="n"/>
      <c r="Q292" s="15" t="n"/>
      <c r="R292" s="17">
        <f>IF(OR(P292="",Q292=""),"",EDATE(P292,Q292))</f>
        <v/>
      </c>
      <c r="S292" s="14">
        <f>IF(R292="","",IF(R292&lt;DATADATE,"EXPIRED",IF(R292-DATADATE&lt;=WARN_EXP,"EXPIRING","")))</f>
        <v/>
      </c>
      <c r="T292" s="14">
        <f>IF(OR(I292="",J292=""),"",MAX(0,I292-J292))</f>
        <v/>
      </c>
      <c r="U292" s="15" t="n"/>
      <c r="V292" s="15" t="n"/>
    </row>
    <row r="293">
      <c r="A293" s="14">
        <f>IF(C293="","",PROJ&amp;"-"&amp;"HO"&amp;"-"&amp;B293&amp;"-"&amp;TEXT(C293,"0000"))</f>
        <v/>
      </c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6" t="n"/>
      <c r="M293" s="15" t="n"/>
      <c r="N293" s="16" t="n"/>
      <c r="O293" s="15" t="n"/>
      <c r="P293" s="16" t="n"/>
      <c r="Q293" s="15" t="n"/>
      <c r="R293" s="17">
        <f>IF(OR(P293="",Q293=""),"",EDATE(P293,Q293))</f>
        <v/>
      </c>
      <c r="S293" s="14">
        <f>IF(R293="","",IF(R293&lt;DATADATE,"EXPIRED",IF(R293-DATADATE&lt;=WARN_EXP,"EXPIRING","")))</f>
        <v/>
      </c>
      <c r="T293" s="14">
        <f>IF(OR(I293="",J293=""),"",MAX(0,I293-J293))</f>
        <v/>
      </c>
      <c r="U293" s="15" t="n"/>
      <c r="V293" s="15" t="n"/>
    </row>
    <row r="294">
      <c r="A294" s="14">
        <f>IF(C294="","",PROJ&amp;"-"&amp;"HO"&amp;"-"&amp;B294&amp;"-"&amp;TEXT(C294,"0000"))</f>
        <v/>
      </c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6" t="n"/>
      <c r="M294" s="15" t="n"/>
      <c r="N294" s="16" t="n"/>
      <c r="O294" s="15" t="n"/>
      <c r="P294" s="16" t="n"/>
      <c r="Q294" s="15" t="n"/>
      <c r="R294" s="17">
        <f>IF(OR(P294="",Q294=""),"",EDATE(P294,Q294))</f>
        <v/>
      </c>
      <c r="S294" s="14">
        <f>IF(R294="","",IF(R294&lt;DATADATE,"EXPIRED",IF(R294-DATADATE&lt;=WARN_EXP,"EXPIRING","")))</f>
        <v/>
      </c>
      <c r="T294" s="14">
        <f>IF(OR(I294="",J294=""),"",MAX(0,I294-J294))</f>
        <v/>
      </c>
      <c r="U294" s="15" t="n"/>
      <c r="V294" s="15" t="n"/>
    </row>
    <row r="295">
      <c r="A295" s="14">
        <f>IF(C295="","",PROJ&amp;"-"&amp;"HO"&amp;"-"&amp;B295&amp;"-"&amp;TEXT(C295,"0000"))</f>
        <v/>
      </c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6" t="n"/>
      <c r="M295" s="15" t="n"/>
      <c r="N295" s="16" t="n"/>
      <c r="O295" s="15" t="n"/>
      <c r="P295" s="16" t="n"/>
      <c r="Q295" s="15" t="n"/>
      <c r="R295" s="17">
        <f>IF(OR(P295="",Q295=""),"",EDATE(P295,Q295))</f>
        <v/>
      </c>
      <c r="S295" s="14">
        <f>IF(R295="","",IF(R295&lt;DATADATE,"EXPIRED",IF(R295-DATADATE&lt;=WARN_EXP,"EXPIRING","")))</f>
        <v/>
      </c>
      <c r="T295" s="14">
        <f>IF(OR(I295="",J295=""),"",MAX(0,I295-J295))</f>
        <v/>
      </c>
      <c r="U295" s="15" t="n"/>
      <c r="V295" s="15" t="n"/>
    </row>
    <row r="296">
      <c r="A296" s="14">
        <f>IF(C296="","",PROJ&amp;"-"&amp;"HO"&amp;"-"&amp;B296&amp;"-"&amp;TEXT(C296,"0000"))</f>
        <v/>
      </c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6" t="n"/>
      <c r="M296" s="15" t="n"/>
      <c r="N296" s="16" t="n"/>
      <c r="O296" s="15" t="n"/>
      <c r="P296" s="16" t="n"/>
      <c r="Q296" s="15" t="n"/>
      <c r="R296" s="17">
        <f>IF(OR(P296="",Q296=""),"",EDATE(P296,Q296))</f>
        <v/>
      </c>
      <c r="S296" s="14">
        <f>IF(R296="","",IF(R296&lt;DATADATE,"EXPIRED",IF(R296-DATADATE&lt;=WARN_EXP,"EXPIRING","")))</f>
        <v/>
      </c>
      <c r="T296" s="14">
        <f>IF(OR(I296="",J296=""),"",MAX(0,I296-J296))</f>
        <v/>
      </c>
      <c r="U296" s="15" t="n"/>
      <c r="V296" s="15" t="n"/>
    </row>
    <row r="297">
      <c r="A297" s="14">
        <f>IF(C297="","",PROJ&amp;"-"&amp;"HO"&amp;"-"&amp;B297&amp;"-"&amp;TEXT(C297,"0000"))</f>
        <v/>
      </c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6" t="n"/>
      <c r="M297" s="15" t="n"/>
      <c r="N297" s="16" t="n"/>
      <c r="O297" s="15" t="n"/>
      <c r="P297" s="16" t="n"/>
      <c r="Q297" s="15" t="n"/>
      <c r="R297" s="17">
        <f>IF(OR(P297="",Q297=""),"",EDATE(P297,Q297))</f>
        <v/>
      </c>
      <c r="S297" s="14">
        <f>IF(R297="","",IF(R297&lt;DATADATE,"EXPIRED",IF(R297-DATADATE&lt;=WARN_EXP,"EXPIRING","")))</f>
        <v/>
      </c>
      <c r="T297" s="14">
        <f>IF(OR(I297="",J297=""),"",MAX(0,I297-J297))</f>
        <v/>
      </c>
      <c r="U297" s="15" t="n"/>
      <c r="V297" s="15" t="n"/>
    </row>
    <row r="298">
      <c r="A298" s="14">
        <f>IF(C298="","",PROJ&amp;"-"&amp;"HO"&amp;"-"&amp;B298&amp;"-"&amp;TEXT(C298,"0000"))</f>
        <v/>
      </c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6" t="n"/>
      <c r="M298" s="15" t="n"/>
      <c r="N298" s="16" t="n"/>
      <c r="O298" s="15" t="n"/>
      <c r="P298" s="16" t="n"/>
      <c r="Q298" s="15" t="n"/>
      <c r="R298" s="17">
        <f>IF(OR(P298="",Q298=""),"",EDATE(P298,Q298))</f>
        <v/>
      </c>
      <c r="S298" s="14">
        <f>IF(R298="","",IF(R298&lt;DATADATE,"EXPIRED",IF(R298-DATADATE&lt;=WARN_EXP,"EXPIRING","")))</f>
        <v/>
      </c>
      <c r="T298" s="14">
        <f>IF(OR(I298="",J298=""),"",MAX(0,I298-J298))</f>
        <v/>
      </c>
      <c r="U298" s="15" t="n"/>
      <c r="V298" s="15" t="n"/>
    </row>
    <row r="299">
      <c r="A299" s="14">
        <f>IF(C299="","",PROJ&amp;"-"&amp;"HO"&amp;"-"&amp;B299&amp;"-"&amp;TEXT(C299,"0000"))</f>
        <v/>
      </c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6" t="n"/>
      <c r="M299" s="15" t="n"/>
      <c r="N299" s="16" t="n"/>
      <c r="O299" s="15" t="n"/>
      <c r="P299" s="16" t="n"/>
      <c r="Q299" s="15" t="n"/>
      <c r="R299" s="17">
        <f>IF(OR(P299="",Q299=""),"",EDATE(P299,Q299))</f>
        <v/>
      </c>
      <c r="S299" s="14">
        <f>IF(R299="","",IF(R299&lt;DATADATE,"EXPIRED",IF(R299-DATADATE&lt;=WARN_EXP,"EXPIRING","")))</f>
        <v/>
      </c>
      <c r="T299" s="14">
        <f>IF(OR(I299="",J299=""),"",MAX(0,I299-J299))</f>
        <v/>
      </c>
      <c r="U299" s="15" t="n"/>
      <c r="V299" s="15" t="n"/>
    </row>
    <row r="300">
      <c r="A300" s="14">
        <f>IF(C300="","",PROJ&amp;"-"&amp;"HO"&amp;"-"&amp;B300&amp;"-"&amp;TEXT(C300,"0000"))</f>
        <v/>
      </c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6" t="n"/>
      <c r="M300" s="15" t="n"/>
      <c r="N300" s="16" t="n"/>
      <c r="O300" s="15" t="n"/>
      <c r="P300" s="16" t="n"/>
      <c r="Q300" s="15" t="n"/>
      <c r="R300" s="17">
        <f>IF(OR(P300="",Q300=""),"",EDATE(P300,Q300))</f>
        <v/>
      </c>
      <c r="S300" s="14">
        <f>IF(R300="","",IF(R300&lt;DATADATE,"EXPIRED",IF(R300-DATADATE&lt;=WARN_EXP,"EXPIRING","")))</f>
        <v/>
      </c>
      <c r="T300" s="14">
        <f>IF(OR(I300="",J300=""),"",MAX(0,I300-J300))</f>
        <v/>
      </c>
      <c r="U300" s="15" t="n"/>
      <c r="V300" s="15" t="n"/>
    </row>
    <row r="301">
      <c r="A301" s="14">
        <f>IF(C301="","",PROJ&amp;"-"&amp;"HO"&amp;"-"&amp;B301&amp;"-"&amp;TEXT(C301,"0000"))</f>
        <v/>
      </c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6" t="n"/>
      <c r="M301" s="15" t="n"/>
      <c r="N301" s="16" t="n"/>
      <c r="O301" s="15" t="n"/>
      <c r="P301" s="16" t="n"/>
      <c r="Q301" s="15" t="n"/>
      <c r="R301" s="17">
        <f>IF(OR(P301="",Q301=""),"",EDATE(P301,Q301))</f>
        <v/>
      </c>
      <c r="S301" s="14">
        <f>IF(R301="","",IF(R301&lt;DATADATE,"EXPIRED",IF(R301-DATADATE&lt;=WARN_EXP,"EXPIRING","")))</f>
        <v/>
      </c>
      <c r="T301" s="14">
        <f>IF(OR(I301="",J301=""),"",MAX(0,I301-J301))</f>
        <v/>
      </c>
      <c r="U301" s="15" t="n"/>
      <c r="V301" s="15" t="n"/>
    </row>
    <row r="302">
      <c r="A302" s="14">
        <f>IF(C302="","",PROJ&amp;"-"&amp;"HO"&amp;"-"&amp;B302&amp;"-"&amp;TEXT(C302,"0000"))</f>
        <v/>
      </c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6" t="n"/>
      <c r="M302" s="15" t="n"/>
      <c r="N302" s="16" t="n"/>
      <c r="O302" s="15" t="n"/>
      <c r="P302" s="16" t="n"/>
      <c r="Q302" s="15" t="n"/>
      <c r="R302" s="17">
        <f>IF(OR(P302="",Q302=""),"",EDATE(P302,Q302))</f>
        <v/>
      </c>
      <c r="S302" s="14">
        <f>IF(R302="","",IF(R302&lt;DATADATE,"EXPIRED",IF(R302-DATADATE&lt;=WARN_EXP,"EXPIRING","")))</f>
        <v/>
      </c>
      <c r="T302" s="14">
        <f>IF(OR(I302="",J302=""),"",MAX(0,I302-J302))</f>
        <v/>
      </c>
      <c r="U302" s="15" t="n"/>
      <c r="V302" s="15" t="n"/>
    </row>
    <row r="303">
      <c r="A303" s="14">
        <f>IF(C303="","",PROJ&amp;"-"&amp;"HO"&amp;"-"&amp;B303&amp;"-"&amp;TEXT(C303,"0000"))</f>
        <v/>
      </c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6" t="n"/>
      <c r="M303" s="15" t="n"/>
      <c r="N303" s="16" t="n"/>
      <c r="O303" s="15" t="n"/>
      <c r="P303" s="16" t="n"/>
      <c r="Q303" s="15" t="n"/>
      <c r="R303" s="17">
        <f>IF(OR(P303="",Q303=""),"",EDATE(P303,Q303))</f>
        <v/>
      </c>
      <c r="S303" s="14">
        <f>IF(R303="","",IF(R303&lt;DATADATE,"EXPIRED",IF(R303-DATADATE&lt;=WARN_EXP,"EXPIRING","")))</f>
        <v/>
      </c>
      <c r="T303" s="14">
        <f>IF(OR(I303="",J303=""),"",MAX(0,I303-J303))</f>
        <v/>
      </c>
      <c r="U303" s="15" t="n"/>
      <c r="V303" s="15" t="n"/>
    </row>
    <row r="304">
      <c r="A304" s="14">
        <f>IF(C304="","",PROJ&amp;"-"&amp;"HO"&amp;"-"&amp;B304&amp;"-"&amp;TEXT(C304,"0000"))</f>
        <v/>
      </c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6" t="n"/>
      <c r="M304" s="15" t="n"/>
      <c r="N304" s="16" t="n"/>
      <c r="O304" s="15" t="n"/>
      <c r="P304" s="16" t="n"/>
      <c r="Q304" s="15" t="n"/>
      <c r="R304" s="17">
        <f>IF(OR(P304="",Q304=""),"",EDATE(P304,Q304))</f>
        <v/>
      </c>
      <c r="S304" s="14">
        <f>IF(R304="","",IF(R304&lt;DATADATE,"EXPIRED",IF(R304-DATADATE&lt;=WARN_EXP,"EXPIRING","")))</f>
        <v/>
      </c>
      <c r="T304" s="14">
        <f>IF(OR(I304="",J304=""),"",MAX(0,I304-J304))</f>
        <v/>
      </c>
      <c r="U304" s="15" t="n"/>
      <c r="V304" s="15" t="n"/>
    </row>
    <row r="305">
      <c r="A305" s="14">
        <f>IF(C305="","",PROJ&amp;"-"&amp;"HO"&amp;"-"&amp;B305&amp;"-"&amp;TEXT(C305,"0000"))</f>
        <v/>
      </c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6" t="n"/>
      <c r="M305" s="15" t="n"/>
      <c r="N305" s="16" t="n"/>
      <c r="O305" s="15" t="n"/>
      <c r="P305" s="16" t="n"/>
      <c r="Q305" s="15" t="n"/>
      <c r="R305" s="17">
        <f>IF(OR(P305="",Q305=""),"",EDATE(P305,Q305))</f>
        <v/>
      </c>
      <c r="S305" s="14">
        <f>IF(R305="","",IF(R305&lt;DATADATE,"EXPIRED",IF(R305-DATADATE&lt;=WARN_EXP,"EXPIRING","")))</f>
        <v/>
      </c>
      <c r="T305" s="14">
        <f>IF(OR(I305="",J305=""),"",MAX(0,I305-J305))</f>
        <v/>
      </c>
      <c r="U305" s="15" t="n"/>
      <c r="V305" s="15" t="n"/>
    </row>
    <row r="306">
      <c r="A306" s="14">
        <f>IF(C306="","",PROJ&amp;"-"&amp;"HO"&amp;"-"&amp;B306&amp;"-"&amp;TEXT(C306,"0000"))</f>
        <v/>
      </c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6" t="n"/>
      <c r="M306" s="15" t="n"/>
      <c r="N306" s="16" t="n"/>
      <c r="O306" s="15" t="n"/>
      <c r="P306" s="16" t="n"/>
      <c r="Q306" s="15" t="n"/>
      <c r="R306" s="17">
        <f>IF(OR(P306="",Q306=""),"",EDATE(P306,Q306))</f>
        <v/>
      </c>
      <c r="S306" s="14">
        <f>IF(R306="","",IF(R306&lt;DATADATE,"EXPIRED",IF(R306-DATADATE&lt;=WARN_EXP,"EXPIRING","")))</f>
        <v/>
      </c>
      <c r="T306" s="14">
        <f>IF(OR(I306="",J306=""),"",MAX(0,I306-J306))</f>
        <v/>
      </c>
      <c r="U306" s="15" t="n"/>
      <c r="V306" s="15" t="n"/>
    </row>
    <row r="307">
      <c r="A307" s="14">
        <f>IF(C307="","",PROJ&amp;"-"&amp;"HO"&amp;"-"&amp;B307&amp;"-"&amp;TEXT(C307,"0000"))</f>
        <v/>
      </c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6" t="n"/>
      <c r="M307" s="15" t="n"/>
      <c r="N307" s="16" t="n"/>
      <c r="O307" s="15" t="n"/>
      <c r="P307" s="16" t="n"/>
      <c r="Q307" s="15" t="n"/>
      <c r="R307" s="17">
        <f>IF(OR(P307="",Q307=""),"",EDATE(P307,Q307))</f>
        <v/>
      </c>
      <c r="S307" s="14">
        <f>IF(R307="","",IF(R307&lt;DATADATE,"EXPIRED",IF(R307-DATADATE&lt;=WARN_EXP,"EXPIRING","")))</f>
        <v/>
      </c>
      <c r="T307" s="14">
        <f>IF(OR(I307="",J307=""),"",MAX(0,I307-J307))</f>
        <v/>
      </c>
      <c r="U307" s="15" t="n"/>
      <c r="V307" s="15" t="n"/>
    </row>
    <row r="308">
      <c r="A308" s="14">
        <f>IF(C308="","",PROJ&amp;"-"&amp;"HO"&amp;"-"&amp;B308&amp;"-"&amp;TEXT(C308,"0000"))</f>
        <v/>
      </c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6" t="n"/>
      <c r="M308" s="15" t="n"/>
      <c r="N308" s="16" t="n"/>
      <c r="O308" s="15" t="n"/>
      <c r="P308" s="16" t="n"/>
      <c r="Q308" s="15" t="n"/>
      <c r="R308" s="17">
        <f>IF(OR(P308="",Q308=""),"",EDATE(P308,Q308))</f>
        <v/>
      </c>
      <c r="S308" s="14">
        <f>IF(R308="","",IF(R308&lt;DATADATE,"EXPIRED",IF(R308-DATADATE&lt;=WARN_EXP,"EXPIRING","")))</f>
        <v/>
      </c>
      <c r="T308" s="14">
        <f>IF(OR(I308="",J308=""),"",MAX(0,I308-J308))</f>
        <v/>
      </c>
      <c r="U308" s="15" t="n"/>
      <c r="V308" s="15" t="n"/>
    </row>
    <row r="309">
      <c r="A309" s="14">
        <f>IF(C309="","",PROJ&amp;"-"&amp;"HO"&amp;"-"&amp;B309&amp;"-"&amp;TEXT(C309,"0000"))</f>
        <v/>
      </c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6" t="n"/>
      <c r="M309" s="15" t="n"/>
      <c r="N309" s="16" t="n"/>
      <c r="O309" s="15" t="n"/>
      <c r="P309" s="16" t="n"/>
      <c r="Q309" s="15" t="n"/>
      <c r="R309" s="17">
        <f>IF(OR(P309="",Q309=""),"",EDATE(P309,Q309))</f>
        <v/>
      </c>
      <c r="S309" s="14">
        <f>IF(R309="","",IF(R309&lt;DATADATE,"EXPIRED",IF(R309-DATADATE&lt;=WARN_EXP,"EXPIRING","")))</f>
        <v/>
      </c>
      <c r="T309" s="14">
        <f>IF(OR(I309="",J309=""),"",MAX(0,I309-J309))</f>
        <v/>
      </c>
      <c r="U309" s="15" t="n"/>
      <c r="V309" s="15" t="n"/>
    </row>
    <row r="310">
      <c r="A310" s="14">
        <f>IF(C310="","",PROJ&amp;"-"&amp;"HO"&amp;"-"&amp;B310&amp;"-"&amp;TEXT(C310,"0000"))</f>
        <v/>
      </c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6" t="n"/>
      <c r="M310" s="15" t="n"/>
      <c r="N310" s="16" t="n"/>
      <c r="O310" s="15" t="n"/>
      <c r="P310" s="16" t="n"/>
      <c r="Q310" s="15" t="n"/>
      <c r="R310" s="17">
        <f>IF(OR(P310="",Q310=""),"",EDATE(P310,Q310))</f>
        <v/>
      </c>
      <c r="S310" s="14">
        <f>IF(R310="","",IF(R310&lt;DATADATE,"EXPIRED",IF(R310-DATADATE&lt;=WARN_EXP,"EXPIRING","")))</f>
        <v/>
      </c>
      <c r="T310" s="14">
        <f>IF(OR(I310="",J310=""),"",MAX(0,I310-J310))</f>
        <v/>
      </c>
      <c r="U310" s="15" t="n"/>
      <c r="V310" s="15" t="n"/>
    </row>
    <row r="311">
      <c r="A311" s="14">
        <f>IF(C311="","",PROJ&amp;"-"&amp;"HO"&amp;"-"&amp;B311&amp;"-"&amp;TEXT(C311,"0000"))</f>
        <v/>
      </c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6" t="n"/>
      <c r="M311" s="15" t="n"/>
      <c r="N311" s="16" t="n"/>
      <c r="O311" s="15" t="n"/>
      <c r="P311" s="16" t="n"/>
      <c r="Q311" s="15" t="n"/>
      <c r="R311" s="17">
        <f>IF(OR(P311="",Q311=""),"",EDATE(P311,Q311))</f>
        <v/>
      </c>
      <c r="S311" s="14">
        <f>IF(R311="","",IF(R311&lt;DATADATE,"EXPIRED",IF(R311-DATADATE&lt;=WARN_EXP,"EXPIRING","")))</f>
        <v/>
      </c>
      <c r="T311" s="14">
        <f>IF(OR(I311="",J311=""),"",MAX(0,I311-J311))</f>
        <v/>
      </c>
      <c r="U311" s="15" t="n"/>
      <c r="V311" s="15" t="n"/>
    </row>
    <row r="312">
      <c r="A312" s="14">
        <f>IF(C312="","",PROJ&amp;"-"&amp;"HO"&amp;"-"&amp;B312&amp;"-"&amp;TEXT(C312,"0000"))</f>
        <v/>
      </c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6" t="n"/>
      <c r="M312" s="15" t="n"/>
      <c r="N312" s="16" t="n"/>
      <c r="O312" s="15" t="n"/>
      <c r="P312" s="16" t="n"/>
      <c r="Q312" s="15" t="n"/>
      <c r="R312" s="17">
        <f>IF(OR(P312="",Q312=""),"",EDATE(P312,Q312))</f>
        <v/>
      </c>
      <c r="S312" s="14">
        <f>IF(R312="","",IF(R312&lt;DATADATE,"EXPIRED",IF(R312-DATADATE&lt;=WARN_EXP,"EXPIRING","")))</f>
        <v/>
      </c>
      <c r="T312" s="14">
        <f>IF(OR(I312="",J312=""),"",MAX(0,I312-J312))</f>
        <v/>
      </c>
      <c r="U312" s="15" t="n"/>
      <c r="V312" s="15" t="n"/>
    </row>
    <row r="313">
      <c r="A313" s="14">
        <f>IF(C313="","",PROJ&amp;"-"&amp;"HO"&amp;"-"&amp;B313&amp;"-"&amp;TEXT(C313,"0000"))</f>
        <v/>
      </c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6" t="n"/>
      <c r="M313" s="15" t="n"/>
      <c r="N313" s="16" t="n"/>
      <c r="O313" s="15" t="n"/>
      <c r="P313" s="16" t="n"/>
      <c r="Q313" s="15" t="n"/>
      <c r="R313" s="17">
        <f>IF(OR(P313="",Q313=""),"",EDATE(P313,Q313))</f>
        <v/>
      </c>
      <c r="S313" s="14">
        <f>IF(R313="","",IF(R313&lt;DATADATE,"EXPIRED",IF(R313-DATADATE&lt;=WARN_EXP,"EXPIRING","")))</f>
        <v/>
      </c>
      <c r="T313" s="14">
        <f>IF(OR(I313="",J313=""),"",MAX(0,I313-J313))</f>
        <v/>
      </c>
      <c r="U313" s="15" t="n"/>
      <c r="V313" s="15" t="n"/>
    </row>
    <row r="314">
      <c r="A314" s="14">
        <f>IF(C314="","",PROJ&amp;"-"&amp;"HO"&amp;"-"&amp;B314&amp;"-"&amp;TEXT(C314,"0000"))</f>
        <v/>
      </c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6" t="n"/>
      <c r="M314" s="15" t="n"/>
      <c r="N314" s="16" t="n"/>
      <c r="O314" s="15" t="n"/>
      <c r="P314" s="16" t="n"/>
      <c r="Q314" s="15" t="n"/>
      <c r="R314" s="17">
        <f>IF(OR(P314="",Q314=""),"",EDATE(P314,Q314))</f>
        <v/>
      </c>
      <c r="S314" s="14">
        <f>IF(R314="","",IF(R314&lt;DATADATE,"EXPIRED",IF(R314-DATADATE&lt;=WARN_EXP,"EXPIRING","")))</f>
        <v/>
      </c>
      <c r="T314" s="14">
        <f>IF(OR(I314="",J314=""),"",MAX(0,I314-J314))</f>
        <v/>
      </c>
      <c r="U314" s="15" t="n"/>
      <c r="V314" s="15" t="n"/>
    </row>
    <row r="315">
      <c r="A315" s="14">
        <f>IF(C315="","",PROJ&amp;"-"&amp;"HO"&amp;"-"&amp;B315&amp;"-"&amp;TEXT(C315,"0000"))</f>
        <v/>
      </c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6" t="n"/>
      <c r="M315" s="15" t="n"/>
      <c r="N315" s="16" t="n"/>
      <c r="O315" s="15" t="n"/>
      <c r="P315" s="16" t="n"/>
      <c r="Q315" s="15" t="n"/>
      <c r="R315" s="17">
        <f>IF(OR(P315="",Q315=""),"",EDATE(P315,Q315))</f>
        <v/>
      </c>
      <c r="S315" s="14">
        <f>IF(R315="","",IF(R315&lt;DATADATE,"EXPIRED",IF(R315-DATADATE&lt;=WARN_EXP,"EXPIRING","")))</f>
        <v/>
      </c>
      <c r="T315" s="14">
        <f>IF(OR(I315="",J315=""),"",MAX(0,I315-J315))</f>
        <v/>
      </c>
      <c r="U315" s="15" t="n"/>
      <c r="V315" s="15" t="n"/>
    </row>
    <row r="316">
      <c r="A316" s="14">
        <f>IF(C316="","",PROJ&amp;"-"&amp;"HO"&amp;"-"&amp;B316&amp;"-"&amp;TEXT(C316,"0000"))</f>
        <v/>
      </c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6" t="n"/>
      <c r="M316" s="15" t="n"/>
      <c r="N316" s="16" t="n"/>
      <c r="O316" s="15" t="n"/>
      <c r="P316" s="16" t="n"/>
      <c r="Q316" s="15" t="n"/>
      <c r="R316" s="17">
        <f>IF(OR(P316="",Q316=""),"",EDATE(P316,Q316))</f>
        <v/>
      </c>
      <c r="S316" s="14">
        <f>IF(R316="","",IF(R316&lt;DATADATE,"EXPIRED",IF(R316-DATADATE&lt;=WARN_EXP,"EXPIRING","")))</f>
        <v/>
      </c>
      <c r="T316" s="14">
        <f>IF(OR(I316="",J316=""),"",MAX(0,I316-J316))</f>
        <v/>
      </c>
      <c r="U316" s="15" t="n"/>
      <c r="V316" s="15" t="n"/>
    </row>
    <row r="317">
      <c r="A317" s="14">
        <f>IF(C317="","",PROJ&amp;"-"&amp;"HO"&amp;"-"&amp;B317&amp;"-"&amp;TEXT(C317,"0000"))</f>
        <v/>
      </c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6" t="n"/>
      <c r="M317" s="15" t="n"/>
      <c r="N317" s="16" t="n"/>
      <c r="O317" s="15" t="n"/>
      <c r="P317" s="16" t="n"/>
      <c r="Q317" s="15" t="n"/>
      <c r="R317" s="17">
        <f>IF(OR(P317="",Q317=""),"",EDATE(P317,Q317))</f>
        <v/>
      </c>
      <c r="S317" s="14">
        <f>IF(R317="","",IF(R317&lt;DATADATE,"EXPIRED",IF(R317-DATADATE&lt;=WARN_EXP,"EXPIRING","")))</f>
        <v/>
      </c>
      <c r="T317" s="14">
        <f>IF(OR(I317="",J317=""),"",MAX(0,I317-J317))</f>
        <v/>
      </c>
      <c r="U317" s="15" t="n"/>
      <c r="V317" s="15" t="n"/>
    </row>
    <row r="318">
      <c r="A318" s="14">
        <f>IF(C318="","",PROJ&amp;"-"&amp;"HO"&amp;"-"&amp;B318&amp;"-"&amp;TEXT(C318,"0000"))</f>
        <v/>
      </c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6" t="n"/>
      <c r="M318" s="15" t="n"/>
      <c r="N318" s="16" t="n"/>
      <c r="O318" s="15" t="n"/>
      <c r="P318" s="16" t="n"/>
      <c r="Q318" s="15" t="n"/>
      <c r="R318" s="17">
        <f>IF(OR(P318="",Q318=""),"",EDATE(P318,Q318))</f>
        <v/>
      </c>
      <c r="S318" s="14">
        <f>IF(R318="","",IF(R318&lt;DATADATE,"EXPIRED",IF(R318-DATADATE&lt;=WARN_EXP,"EXPIRING","")))</f>
        <v/>
      </c>
      <c r="T318" s="14">
        <f>IF(OR(I318="",J318=""),"",MAX(0,I318-J318))</f>
        <v/>
      </c>
      <c r="U318" s="15" t="n"/>
      <c r="V318" s="15" t="n"/>
    </row>
    <row r="319">
      <c r="A319" s="14">
        <f>IF(C319="","",PROJ&amp;"-"&amp;"HO"&amp;"-"&amp;B319&amp;"-"&amp;TEXT(C319,"0000"))</f>
        <v/>
      </c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6" t="n"/>
      <c r="M319" s="15" t="n"/>
      <c r="N319" s="16" t="n"/>
      <c r="O319" s="15" t="n"/>
      <c r="P319" s="16" t="n"/>
      <c r="Q319" s="15" t="n"/>
      <c r="R319" s="17">
        <f>IF(OR(P319="",Q319=""),"",EDATE(P319,Q319))</f>
        <v/>
      </c>
      <c r="S319" s="14">
        <f>IF(R319="","",IF(R319&lt;DATADATE,"EXPIRED",IF(R319-DATADATE&lt;=WARN_EXP,"EXPIRING","")))</f>
        <v/>
      </c>
      <c r="T319" s="14">
        <f>IF(OR(I319="",J319=""),"",MAX(0,I319-J319))</f>
        <v/>
      </c>
      <c r="U319" s="15" t="n"/>
      <c r="V319" s="15" t="n"/>
    </row>
    <row r="320">
      <c r="A320" s="14">
        <f>IF(C320="","",PROJ&amp;"-"&amp;"HO"&amp;"-"&amp;B320&amp;"-"&amp;TEXT(C320,"0000"))</f>
        <v/>
      </c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6" t="n"/>
      <c r="M320" s="15" t="n"/>
      <c r="N320" s="16" t="n"/>
      <c r="O320" s="15" t="n"/>
      <c r="P320" s="16" t="n"/>
      <c r="Q320" s="15" t="n"/>
      <c r="R320" s="17">
        <f>IF(OR(P320="",Q320=""),"",EDATE(P320,Q320))</f>
        <v/>
      </c>
      <c r="S320" s="14">
        <f>IF(R320="","",IF(R320&lt;DATADATE,"EXPIRED",IF(R320-DATADATE&lt;=WARN_EXP,"EXPIRING","")))</f>
        <v/>
      </c>
      <c r="T320" s="14">
        <f>IF(OR(I320="",J320=""),"",MAX(0,I320-J320))</f>
        <v/>
      </c>
      <c r="U320" s="15" t="n"/>
      <c r="V320" s="15" t="n"/>
    </row>
    <row r="321">
      <c r="A321" s="14">
        <f>IF(C321="","",PROJ&amp;"-"&amp;"HO"&amp;"-"&amp;B321&amp;"-"&amp;TEXT(C321,"0000"))</f>
        <v/>
      </c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6" t="n"/>
      <c r="M321" s="15" t="n"/>
      <c r="N321" s="16" t="n"/>
      <c r="O321" s="15" t="n"/>
      <c r="P321" s="16" t="n"/>
      <c r="Q321" s="15" t="n"/>
      <c r="R321" s="17">
        <f>IF(OR(P321="",Q321=""),"",EDATE(P321,Q321))</f>
        <v/>
      </c>
      <c r="S321" s="14">
        <f>IF(R321="","",IF(R321&lt;DATADATE,"EXPIRED",IF(R321-DATADATE&lt;=WARN_EXP,"EXPIRING","")))</f>
        <v/>
      </c>
      <c r="T321" s="14">
        <f>IF(OR(I321="",J321=""),"",MAX(0,I321-J321))</f>
        <v/>
      </c>
      <c r="U321" s="15" t="n"/>
      <c r="V321" s="15" t="n"/>
    </row>
    <row r="322">
      <c r="A322" s="14">
        <f>IF(C322="","",PROJ&amp;"-"&amp;"HO"&amp;"-"&amp;B322&amp;"-"&amp;TEXT(C322,"0000"))</f>
        <v/>
      </c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6" t="n"/>
      <c r="M322" s="15" t="n"/>
      <c r="N322" s="16" t="n"/>
      <c r="O322" s="15" t="n"/>
      <c r="P322" s="16" t="n"/>
      <c r="Q322" s="15" t="n"/>
      <c r="R322" s="17">
        <f>IF(OR(P322="",Q322=""),"",EDATE(P322,Q322))</f>
        <v/>
      </c>
      <c r="S322" s="14">
        <f>IF(R322="","",IF(R322&lt;DATADATE,"EXPIRED",IF(R322-DATADATE&lt;=WARN_EXP,"EXPIRING","")))</f>
        <v/>
      </c>
      <c r="T322" s="14">
        <f>IF(OR(I322="",J322=""),"",MAX(0,I322-J322))</f>
        <v/>
      </c>
      <c r="U322" s="15" t="n"/>
      <c r="V322" s="15" t="n"/>
    </row>
    <row r="323">
      <c r="A323" s="14">
        <f>IF(C323="","",PROJ&amp;"-"&amp;"HO"&amp;"-"&amp;B323&amp;"-"&amp;TEXT(C323,"0000"))</f>
        <v/>
      </c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6" t="n"/>
      <c r="M323" s="15" t="n"/>
      <c r="N323" s="16" t="n"/>
      <c r="O323" s="15" t="n"/>
      <c r="P323" s="16" t="n"/>
      <c r="Q323" s="15" t="n"/>
      <c r="R323" s="17">
        <f>IF(OR(P323="",Q323=""),"",EDATE(P323,Q323))</f>
        <v/>
      </c>
      <c r="S323" s="14">
        <f>IF(R323="","",IF(R323&lt;DATADATE,"EXPIRED",IF(R323-DATADATE&lt;=WARN_EXP,"EXPIRING","")))</f>
        <v/>
      </c>
      <c r="T323" s="14">
        <f>IF(OR(I323="",J323=""),"",MAX(0,I323-J323))</f>
        <v/>
      </c>
      <c r="U323" s="15" t="n"/>
      <c r="V323" s="15" t="n"/>
    </row>
    <row r="324">
      <c r="A324" s="14">
        <f>IF(C324="","",PROJ&amp;"-"&amp;"HO"&amp;"-"&amp;B324&amp;"-"&amp;TEXT(C324,"0000"))</f>
        <v/>
      </c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6" t="n"/>
      <c r="M324" s="15" t="n"/>
      <c r="N324" s="16" t="n"/>
      <c r="O324" s="15" t="n"/>
      <c r="P324" s="16" t="n"/>
      <c r="Q324" s="15" t="n"/>
      <c r="R324" s="17">
        <f>IF(OR(P324="",Q324=""),"",EDATE(P324,Q324))</f>
        <v/>
      </c>
      <c r="S324" s="14">
        <f>IF(R324="","",IF(R324&lt;DATADATE,"EXPIRED",IF(R324-DATADATE&lt;=WARN_EXP,"EXPIRING","")))</f>
        <v/>
      </c>
      <c r="T324" s="14">
        <f>IF(OR(I324="",J324=""),"",MAX(0,I324-J324))</f>
        <v/>
      </c>
      <c r="U324" s="15" t="n"/>
      <c r="V324" s="15" t="n"/>
    </row>
    <row r="325">
      <c r="A325" s="14">
        <f>IF(C325="","",PROJ&amp;"-"&amp;"HO"&amp;"-"&amp;B325&amp;"-"&amp;TEXT(C325,"0000"))</f>
        <v/>
      </c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6" t="n"/>
      <c r="M325" s="15" t="n"/>
      <c r="N325" s="16" t="n"/>
      <c r="O325" s="15" t="n"/>
      <c r="P325" s="16" t="n"/>
      <c r="Q325" s="15" t="n"/>
      <c r="R325" s="17">
        <f>IF(OR(P325="",Q325=""),"",EDATE(P325,Q325))</f>
        <v/>
      </c>
      <c r="S325" s="14">
        <f>IF(R325="","",IF(R325&lt;DATADATE,"EXPIRED",IF(R325-DATADATE&lt;=WARN_EXP,"EXPIRING","")))</f>
        <v/>
      </c>
      <c r="T325" s="14">
        <f>IF(OR(I325="",J325=""),"",MAX(0,I325-J325))</f>
        <v/>
      </c>
      <c r="U325" s="15" t="n"/>
      <c r="V325" s="15" t="n"/>
    </row>
    <row r="326">
      <c r="A326" s="14">
        <f>IF(C326="","",PROJ&amp;"-"&amp;"HO"&amp;"-"&amp;B326&amp;"-"&amp;TEXT(C326,"0000"))</f>
        <v/>
      </c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6" t="n"/>
      <c r="M326" s="15" t="n"/>
      <c r="N326" s="16" t="n"/>
      <c r="O326" s="15" t="n"/>
      <c r="P326" s="16" t="n"/>
      <c r="Q326" s="15" t="n"/>
      <c r="R326" s="17">
        <f>IF(OR(P326="",Q326=""),"",EDATE(P326,Q326))</f>
        <v/>
      </c>
      <c r="S326" s="14">
        <f>IF(R326="","",IF(R326&lt;DATADATE,"EXPIRED",IF(R326-DATADATE&lt;=WARN_EXP,"EXPIRING","")))</f>
        <v/>
      </c>
      <c r="T326" s="14">
        <f>IF(OR(I326="",J326=""),"",MAX(0,I326-J326))</f>
        <v/>
      </c>
      <c r="U326" s="15" t="n"/>
      <c r="V326" s="15" t="n"/>
    </row>
    <row r="327">
      <c r="A327" s="14">
        <f>IF(C327="","",PROJ&amp;"-"&amp;"HO"&amp;"-"&amp;B327&amp;"-"&amp;TEXT(C327,"0000"))</f>
        <v/>
      </c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6" t="n"/>
      <c r="M327" s="15" t="n"/>
      <c r="N327" s="16" t="n"/>
      <c r="O327" s="15" t="n"/>
      <c r="P327" s="16" t="n"/>
      <c r="Q327" s="15" t="n"/>
      <c r="R327" s="17">
        <f>IF(OR(P327="",Q327=""),"",EDATE(P327,Q327))</f>
        <v/>
      </c>
      <c r="S327" s="14">
        <f>IF(R327="","",IF(R327&lt;DATADATE,"EXPIRED",IF(R327-DATADATE&lt;=WARN_EXP,"EXPIRING","")))</f>
        <v/>
      </c>
      <c r="T327" s="14">
        <f>IF(OR(I327="",J327=""),"",MAX(0,I327-J327))</f>
        <v/>
      </c>
      <c r="U327" s="15" t="n"/>
      <c r="V327" s="15" t="n"/>
    </row>
    <row r="328">
      <c r="A328" s="14">
        <f>IF(C328="","",PROJ&amp;"-"&amp;"HO"&amp;"-"&amp;B328&amp;"-"&amp;TEXT(C328,"0000"))</f>
        <v/>
      </c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6" t="n"/>
      <c r="M328" s="15" t="n"/>
      <c r="N328" s="16" t="n"/>
      <c r="O328" s="15" t="n"/>
      <c r="P328" s="16" t="n"/>
      <c r="Q328" s="15" t="n"/>
      <c r="R328" s="17">
        <f>IF(OR(P328="",Q328=""),"",EDATE(P328,Q328))</f>
        <v/>
      </c>
      <c r="S328" s="14">
        <f>IF(R328="","",IF(R328&lt;DATADATE,"EXPIRED",IF(R328-DATADATE&lt;=WARN_EXP,"EXPIRING","")))</f>
        <v/>
      </c>
      <c r="T328" s="14">
        <f>IF(OR(I328="",J328=""),"",MAX(0,I328-J328))</f>
        <v/>
      </c>
      <c r="U328" s="15" t="n"/>
      <c r="V328" s="15" t="n"/>
    </row>
    <row r="329">
      <c r="A329" s="14">
        <f>IF(C329="","",PROJ&amp;"-"&amp;"HO"&amp;"-"&amp;B329&amp;"-"&amp;TEXT(C329,"0000"))</f>
        <v/>
      </c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6" t="n"/>
      <c r="M329" s="15" t="n"/>
      <c r="N329" s="16" t="n"/>
      <c r="O329" s="15" t="n"/>
      <c r="P329" s="16" t="n"/>
      <c r="Q329" s="15" t="n"/>
      <c r="R329" s="17">
        <f>IF(OR(P329="",Q329=""),"",EDATE(P329,Q329))</f>
        <v/>
      </c>
      <c r="S329" s="14">
        <f>IF(R329="","",IF(R329&lt;DATADATE,"EXPIRED",IF(R329-DATADATE&lt;=WARN_EXP,"EXPIRING","")))</f>
        <v/>
      </c>
      <c r="T329" s="14">
        <f>IF(OR(I329="",J329=""),"",MAX(0,I329-J329))</f>
        <v/>
      </c>
      <c r="U329" s="15" t="n"/>
      <c r="V329" s="15" t="n"/>
    </row>
    <row r="330">
      <c r="A330" s="14">
        <f>IF(C330="","",PROJ&amp;"-"&amp;"HO"&amp;"-"&amp;B330&amp;"-"&amp;TEXT(C330,"0000"))</f>
        <v/>
      </c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6" t="n"/>
      <c r="M330" s="15" t="n"/>
      <c r="N330" s="16" t="n"/>
      <c r="O330" s="15" t="n"/>
      <c r="P330" s="16" t="n"/>
      <c r="Q330" s="15" t="n"/>
      <c r="R330" s="17">
        <f>IF(OR(P330="",Q330=""),"",EDATE(P330,Q330))</f>
        <v/>
      </c>
      <c r="S330" s="14">
        <f>IF(R330="","",IF(R330&lt;DATADATE,"EXPIRED",IF(R330-DATADATE&lt;=WARN_EXP,"EXPIRING","")))</f>
        <v/>
      </c>
      <c r="T330" s="14">
        <f>IF(OR(I330="",J330=""),"",MAX(0,I330-J330))</f>
        <v/>
      </c>
      <c r="U330" s="15" t="n"/>
      <c r="V330" s="15" t="n"/>
    </row>
    <row r="331">
      <c r="A331" s="14">
        <f>IF(C331="","",PROJ&amp;"-"&amp;"HO"&amp;"-"&amp;B331&amp;"-"&amp;TEXT(C331,"0000"))</f>
        <v/>
      </c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6" t="n"/>
      <c r="M331" s="15" t="n"/>
      <c r="N331" s="16" t="n"/>
      <c r="O331" s="15" t="n"/>
      <c r="P331" s="16" t="n"/>
      <c r="Q331" s="15" t="n"/>
      <c r="R331" s="17">
        <f>IF(OR(P331="",Q331=""),"",EDATE(P331,Q331))</f>
        <v/>
      </c>
      <c r="S331" s="14">
        <f>IF(R331="","",IF(R331&lt;DATADATE,"EXPIRED",IF(R331-DATADATE&lt;=WARN_EXP,"EXPIRING","")))</f>
        <v/>
      </c>
      <c r="T331" s="14">
        <f>IF(OR(I331="",J331=""),"",MAX(0,I331-J331))</f>
        <v/>
      </c>
      <c r="U331" s="15" t="n"/>
      <c r="V331" s="15" t="n"/>
    </row>
    <row r="332">
      <c r="A332" s="14">
        <f>IF(C332="","",PROJ&amp;"-"&amp;"HO"&amp;"-"&amp;B332&amp;"-"&amp;TEXT(C332,"0000"))</f>
        <v/>
      </c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6" t="n"/>
      <c r="M332" s="15" t="n"/>
      <c r="N332" s="16" t="n"/>
      <c r="O332" s="15" t="n"/>
      <c r="P332" s="16" t="n"/>
      <c r="Q332" s="15" t="n"/>
      <c r="R332" s="17">
        <f>IF(OR(P332="",Q332=""),"",EDATE(P332,Q332))</f>
        <v/>
      </c>
      <c r="S332" s="14">
        <f>IF(R332="","",IF(R332&lt;DATADATE,"EXPIRED",IF(R332-DATADATE&lt;=WARN_EXP,"EXPIRING","")))</f>
        <v/>
      </c>
      <c r="T332" s="14">
        <f>IF(OR(I332="",J332=""),"",MAX(0,I332-J332))</f>
        <v/>
      </c>
      <c r="U332" s="15" t="n"/>
      <c r="V332" s="15" t="n"/>
    </row>
    <row r="333">
      <c r="A333" s="14">
        <f>IF(C333="","",PROJ&amp;"-"&amp;"HO"&amp;"-"&amp;B333&amp;"-"&amp;TEXT(C333,"0000"))</f>
        <v/>
      </c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6" t="n"/>
      <c r="M333" s="15" t="n"/>
      <c r="N333" s="16" t="n"/>
      <c r="O333" s="15" t="n"/>
      <c r="P333" s="16" t="n"/>
      <c r="Q333" s="15" t="n"/>
      <c r="R333" s="17">
        <f>IF(OR(P333="",Q333=""),"",EDATE(P333,Q333))</f>
        <v/>
      </c>
      <c r="S333" s="14">
        <f>IF(R333="","",IF(R333&lt;DATADATE,"EXPIRED",IF(R333-DATADATE&lt;=WARN_EXP,"EXPIRING","")))</f>
        <v/>
      </c>
      <c r="T333" s="14">
        <f>IF(OR(I333="",J333=""),"",MAX(0,I333-J333))</f>
        <v/>
      </c>
      <c r="U333" s="15" t="n"/>
      <c r="V333" s="15" t="n"/>
    </row>
    <row r="334">
      <c r="A334" s="14">
        <f>IF(C334="","",PROJ&amp;"-"&amp;"HO"&amp;"-"&amp;B334&amp;"-"&amp;TEXT(C334,"0000"))</f>
        <v/>
      </c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6" t="n"/>
      <c r="M334" s="15" t="n"/>
      <c r="N334" s="16" t="n"/>
      <c r="O334" s="15" t="n"/>
      <c r="P334" s="16" t="n"/>
      <c r="Q334" s="15" t="n"/>
      <c r="R334" s="17">
        <f>IF(OR(P334="",Q334=""),"",EDATE(P334,Q334))</f>
        <v/>
      </c>
      <c r="S334" s="14">
        <f>IF(R334="","",IF(R334&lt;DATADATE,"EXPIRED",IF(R334-DATADATE&lt;=WARN_EXP,"EXPIRING","")))</f>
        <v/>
      </c>
      <c r="T334" s="14">
        <f>IF(OR(I334="",J334=""),"",MAX(0,I334-J334))</f>
        <v/>
      </c>
      <c r="U334" s="15" t="n"/>
      <c r="V334" s="15" t="n"/>
    </row>
    <row r="335">
      <c r="A335" s="14">
        <f>IF(C335="","",PROJ&amp;"-"&amp;"HO"&amp;"-"&amp;B335&amp;"-"&amp;TEXT(C335,"0000"))</f>
        <v/>
      </c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6" t="n"/>
      <c r="M335" s="15" t="n"/>
      <c r="N335" s="16" t="n"/>
      <c r="O335" s="15" t="n"/>
      <c r="P335" s="16" t="n"/>
      <c r="Q335" s="15" t="n"/>
      <c r="R335" s="17">
        <f>IF(OR(P335="",Q335=""),"",EDATE(P335,Q335))</f>
        <v/>
      </c>
      <c r="S335" s="14">
        <f>IF(R335="","",IF(R335&lt;DATADATE,"EXPIRED",IF(R335-DATADATE&lt;=WARN_EXP,"EXPIRING","")))</f>
        <v/>
      </c>
      <c r="T335" s="14">
        <f>IF(OR(I335="",J335=""),"",MAX(0,I335-J335))</f>
        <v/>
      </c>
      <c r="U335" s="15" t="n"/>
      <c r="V335" s="15" t="n"/>
    </row>
    <row r="336">
      <c r="A336" s="14">
        <f>IF(C336="","",PROJ&amp;"-"&amp;"HO"&amp;"-"&amp;B336&amp;"-"&amp;TEXT(C336,"0000"))</f>
        <v/>
      </c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6" t="n"/>
      <c r="M336" s="15" t="n"/>
      <c r="N336" s="16" t="n"/>
      <c r="O336" s="15" t="n"/>
      <c r="P336" s="16" t="n"/>
      <c r="Q336" s="15" t="n"/>
      <c r="R336" s="17">
        <f>IF(OR(P336="",Q336=""),"",EDATE(P336,Q336))</f>
        <v/>
      </c>
      <c r="S336" s="14">
        <f>IF(R336="","",IF(R336&lt;DATADATE,"EXPIRED",IF(R336-DATADATE&lt;=WARN_EXP,"EXPIRING","")))</f>
        <v/>
      </c>
      <c r="T336" s="14">
        <f>IF(OR(I336="",J336=""),"",MAX(0,I336-J336))</f>
        <v/>
      </c>
      <c r="U336" s="15" t="n"/>
      <c r="V336" s="15" t="n"/>
    </row>
    <row r="337">
      <c r="A337" s="14">
        <f>IF(C337="","",PROJ&amp;"-"&amp;"HO"&amp;"-"&amp;B337&amp;"-"&amp;TEXT(C337,"0000"))</f>
        <v/>
      </c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6" t="n"/>
      <c r="M337" s="15" t="n"/>
      <c r="N337" s="16" t="n"/>
      <c r="O337" s="15" t="n"/>
      <c r="P337" s="16" t="n"/>
      <c r="Q337" s="15" t="n"/>
      <c r="R337" s="17">
        <f>IF(OR(P337="",Q337=""),"",EDATE(P337,Q337))</f>
        <v/>
      </c>
      <c r="S337" s="14">
        <f>IF(R337="","",IF(R337&lt;DATADATE,"EXPIRED",IF(R337-DATADATE&lt;=WARN_EXP,"EXPIRING","")))</f>
        <v/>
      </c>
      <c r="T337" s="14">
        <f>IF(OR(I337="",J337=""),"",MAX(0,I337-J337))</f>
        <v/>
      </c>
      <c r="U337" s="15" t="n"/>
      <c r="V337" s="15" t="n"/>
    </row>
    <row r="338">
      <c r="A338" s="14">
        <f>IF(C338="","",PROJ&amp;"-"&amp;"HO"&amp;"-"&amp;B338&amp;"-"&amp;TEXT(C338,"0000"))</f>
        <v/>
      </c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6" t="n"/>
      <c r="M338" s="15" t="n"/>
      <c r="N338" s="16" t="n"/>
      <c r="O338" s="15" t="n"/>
      <c r="P338" s="16" t="n"/>
      <c r="Q338" s="15" t="n"/>
      <c r="R338" s="17">
        <f>IF(OR(P338="",Q338=""),"",EDATE(P338,Q338))</f>
        <v/>
      </c>
      <c r="S338" s="14">
        <f>IF(R338="","",IF(R338&lt;DATADATE,"EXPIRED",IF(R338-DATADATE&lt;=WARN_EXP,"EXPIRING","")))</f>
        <v/>
      </c>
      <c r="T338" s="14">
        <f>IF(OR(I338="",J338=""),"",MAX(0,I338-J338))</f>
        <v/>
      </c>
      <c r="U338" s="15" t="n"/>
      <c r="V338" s="15" t="n"/>
    </row>
    <row r="339">
      <c r="A339" s="14">
        <f>IF(C339="","",PROJ&amp;"-"&amp;"HO"&amp;"-"&amp;B339&amp;"-"&amp;TEXT(C339,"0000"))</f>
        <v/>
      </c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6" t="n"/>
      <c r="M339" s="15" t="n"/>
      <c r="N339" s="16" t="n"/>
      <c r="O339" s="15" t="n"/>
      <c r="P339" s="16" t="n"/>
      <c r="Q339" s="15" t="n"/>
      <c r="R339" s="17">
        <f>IF(OR(P339="",Q339=""),"",EDATE(P339,Q339))</f>
        <v/>
      </c>
      <c r="S339" s="14">
        <f>IF(R339="","",IF(R339&lt;DATADATE,"EXPIRED",IF(R339-DATADATE&lt;=WARN_EXP,"EXPIRING","")))</f>
        <v/>
      </c>
      <c r="T339" s="14">
        <f>IF(OR(I339="",J339=""),"",MAX(0,I339-J339))</f>
        <v/>
      </c>
      <c r="U339" s="15" t="n"/>
      <c r="V339" s="15" t="n"/>
    </row>
    <row r="340">
      <c r="A340" s="14">
        <f>IF(C340="","",PROJ&amp;"-"&amp;"HO"&amp;"-"&amp;B340&amp;"-"&amp;TEXT(C340,"0000"))</f>
        <v/>
      </c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6" t="n"/>
      <c r="M340" s="15" t="n"/>
      <c r="N340" s="16" t="n"/>
      <c r="O340" s="15" t="n"/>
      <c r="P340" s="16" t="n"/>
      <c r="Q340" s="15" t="n"/>
      <c r="R340" s="17">
        <f>IF(OR(P340="",Q340=""),"",EDATE(P340,Q340))</f>
        <v/>
      </c>
      <c r="S340" s="14">
        <f>IF(R340="","",IF(R340&lt;DATADATE,"EXPIRED",IF(R340-DATADATE&lt;=WARN_EXP,"EXPIRING","")))</f>
        <v/>
      </c>
      <c r="T340" s="14">
        <f>IF(OR(I340="",J340=""),"",MAX(0,I340-J340))</f>
        <v/>
      </c>
      <c r="U340" s="15" t="n"/>
      <c r="V340" s="15" t="n"/>
    </row>
    <row r="341">
      <c r="A341" s="14">
        <f>IF(C341="","",PROJ&amp;"-"&amp;"HO"&amp;"-"&amp;B341&amp;"-"&amp;TEXT(C341,"0000"))</f>
        <v/>
      </c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6" t="n"/>
      <c r="M341" s="15" t="n"/>
      <c r="N341" s="16" t="n"/>
      <c r="O341" s="15" t="n"/>
      <c r="P341" s="16" t="n"/>
      <c r="Q341" s="15" t="n"/>
      <c r="R341" s="17">
        <f>IF(OR(P341="",Q341=""),"",EDATE(P341,Q341))</f>
        <v/>
      </c>
      <c r="S341" s="14">
        <f>IF(R341="","",IF(R341&lt;DATADATE,"EXPIRED",IF(R341-DATADATE&lt;=WARN_EXP,"EXPIRING","")))</f>
        <v/>
      </c>
      <c r="T341" s="14">
        <f>IF(OR(I341="",J341=""),"",MAX(0,I341-J341))</f>
        <v/>
      </c>
      <c r="U341" s="15" t="n"/>
      <c r="V341" s="15" t="n"/>
    </row>
    <row r="342">
      <c r="A342" s="14">
        <f>IF(C342="","",PROJ&amp;"-"&amp;"HO"&amp;"-"&amp;B342&amp;"-"&amp;TEXT(C342,"0000"))</f>
        <v/>
      </c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6" t="n"/>
      <c r="M342" s="15" t="n"/>
      <c r="N342" s="16" t="n"/>
      <c r="O342" s="15" t="n"/>
      <c r="P342" s="16" t="n"/>
      <c r="Q342" s="15" t="n"/>
      <c r="R342" s="17">
        <f>IF(OR(P342="",Q342=""),"",EDATE(P342,Q342))</f>
        <v/>
      </c>
      <c r="S342" s="14">
        <f>IF(R342="","",IF(R342&lt;DATADATE,"EXPIRED",IF(R342-DATADATE&lt;=WARN_EXP,"EXPIRING","")))</f>
        <v/>
      </c>
      <c r="T342" s="14">
        <f>IF(OR(I342="",J342=""),"",MAX(0,I342-J342))</f>
        <v/>
      </c>
      <c r="U342" s="15" t="n"/>
      <c r="V342" s="15" t="n"/>
    </row>
    <row r="343">
      <c r="A343" s="14">
        <f>IF(C343="","",PROJ&amp;"-"&amp;"HO"&amp;"-"&amp;B343&amp;"-"&amp;TEXT(C343,"0000"))</f>
        <v/>
      </c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6" t="n"/>
      <c r="M343" s="15" t="n"/>
      <c r="N343" s="16" t="n"/>
      <c r="O343" s="15" t="n"/>
      <c r="P343" s="16" t="n"/>
      <c r="Q343" s="15" t="n"/>
      <c r="R343" s="17">
        <f>IF(OR(P343="",Q343=""),"",EDATE(P343,Q343))</f>
        <v/>
      </c>
      <c r="S343" s="14">
        <f>IF(R343="","",IF(R343&lt;DATADATE,"EXPIRED",IF(R343-DATADATE&lt;=WARN_EXP,"EXPIRING","")))</f>
        <v/>
      </c>
      <c r="T343" s="14">
        <f>IF(OR(I343="",J343=""),"",MAX(0,I343-J343))</f>
        <v/>
      </c>
      <c r="U343" s="15" t="n"/>
      <c r="V343" s="15" t="n"/>
    </row>
    <row r="344">
      <c r="A344" s="14">
        <f>IF(C344="","",PROJ&amp;"-"&amp;"HO"&amp;"-"&amp;B344&amp;"-"&amp;TEXT(C344,"0000"))</f>
        <v/>
      </c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6" t="n"/>
      <c r="M344" s="15" t="n"/>
      <c r="N344" s="16" t="n"/>
      <c r="O344" s="15" t="n"/>
      <c r="P344" s="16" t="n"/>
      <c r="Q344" s="15" t="n"/>
      <c r="R344" s="17">
        <f>IF(OR(P344="",Q344=""),"",EDATE(P344,Q344))</f>
        <v/>
      </c>
      <c r="S344" s="14">
        <f>IF(R344="","",IF(R344&lt;DATADATE,"EXPIRED",IF(R344-DATADATE&lt;=WARN_EXP,"EXPIRING","")))</f>
        <v/>
      </c>
      <c r="T344" s="14">
        <f>IF(OR(I344="",J344=""),"",MAX(0,I344-J344))</f>
        <v/>
      </c>
      <c r="U344" s="15" t="n"/>
      <c r="V344" s="15" t="n"/>
    </row>
    <row r="345">
      <c r="A345" s="14">
        <f>IF(C345="","",PROJ&amp;"-"&amp;"HO"&amp;"-"&amp;B345&amp;"-"&amp;TEXT(C345,"0000"))</f>
        <v/>
      </c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6" t="n"/>
      <c r="M345" s="15" t="n"/>
      <c r="N345" s="16" t="n"/>
      <c r="O345" s="15" t="n"/>
      <c r="P345" s="16" t="n"/>
      <c r="Q345" s="15" t="n"/>
      <c r="R345" s="17">
        <f>IF(OR(P345="",Q345=""),"",EDATE(P345,Q345))</f>
        <v/>
      </c>
      <c r="S345" s="14">
        <f>IF(R345="","",IF(R345&lt;DATADATE,"EXPIRED",IF(R345-DATADATE&lt;=WARN_EXP,"EXPIRING","")))</f>
        <v/>
      </c>
      <c r="T345" s="14">
        <f>IF(OR(I345="",J345=""),"",MAX(0,I345-J345))</f>
        <v/>
      </c>
      <c r="U345" s="15" t="n"/>
      <c r="V345" s="15" t="n"/>
    </row>
    <row r="346">
      <c r="A346" s="14">
        <f>IF(C346="","",PROJ&amp;"-"&amp;"HO"&amp;"-"&amp;B346&amp;"-"&amp;TEXT(C346,"0000"))</f>
        <v/>
      </c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6" t="n"/>
      <c r="M346" s="15" t="n"/>
      <c r="N346" s="16" t="n"/>
      <c r="O346" s="15" t="n"/>
      <c r="P346" s="16" t="n"/>
      <c r="Q346" s="15" t="n"/>
      <c r="R346" s="17">
        <f>IF(OR(P346="",Q346=""),"",EDATE(P346,Q346))</f>
        <v/>
      </c>
      <c r="S346" s="14">
        <f>IF(R346="","",IF(R346&lt;DATADATE,"EXPIRED",IF(R346-DATADATE&lt;=WARN_EXP,"EXPIRING","")))</f>
        <v/>
      </c>
      <c r="T346" s="14">
        <f>IF(OR(I346="",J346=""),"",MAX(0,I346-J346))</f>
        <v/>
      </c>
      <c r="U346" s="15" t="n"/>
      <c r="V346" s="15" t="n"/>
    </row>
    <row r="347">
      <c r="A347" s="14">
        <f>IF(C347="","",PROJ&amp;"-"&amp;"HO"&amp;"-"&amp;B347&amp;"-"&amp;TEXT(C347,"0000"))</f>
        <v/>
      </c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6" t="n"/>
      <c r="M347" s="15" t="n"/>
      <c r="N347" s="16" t="n"/>
      <c r="O347" s="15" t="n"/>
      <c r="P347" s="16" t="n"/>
      <c r="Q347" s="15" t="n"/>
      <c r="R347" s="17">
        <f>IF(OR(P347="",Q347=""),"",EDATE(P347,Q347))</f>
        <v/>
      </c>
      <c r="S347" s="14">
        <f>IF(R347="","",IF(R347&lt;DATADATE,"EXPIRED",IF(R347-DATADATE&lt;=WARN_EXP,"EXPIRING","")))</f>
        <v/>
      </c>
      <c r="T347" s="14">
        <f>IF(OR(I347="",J347=""),"",MAX(0,I347-J347))</f>
        <v/>
      </c>
      <c r="U347" s="15" t="n"/>
      <c r="V347" s="15" t="n"/>
    </row>
    <row r="348">
      <c r="A348" s="14">
        <f>IF(C348="","",PROJ&amp;"-"&amp;"HO"&amp;"-"&amp;B348&amp;"-"&amp;TEXT(C348,"0000"))</f>
        <v/>
      </c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6" t="n"/>
      <c r="M348" s="15" t="n"/>
      <c r="N348" s="16" t="n"/>
      <c r="O348" s="15" t="n"/>
      <c r="P348" s="16" t="n"/>
      <c r="Q348" s="15" t="n"/>
      <c r="R348" s="17">
        <f>IF(OR(P348="",Q348=""),"",EDATE(P348,Q348))</f>
        <v/>
      </c>
      <c r="S348" s="14">
        <f>IF(R348="","",IF(R348&lt;DATADATE,"EXPIRED",IF(R348-DATADATE&lt;=WARN_EXP,"EXPIRING","")))</f>
        <v/>
      </c>
      <c r="T348" s="14">
        <f>IF(OR(I348="",J348=""),"",MAX(0,I348-J348))</f>
        <v/>
      </c>
      <c r="U348" s="15" t="n"/>
      <c r="V348" s="15" t="n"/>
    </row>
    <row r="349">
      <c r="A349" s="14">
        <f>IF(C349="","",PROJ&amp;"-"&amp;"HO"&amp;"-"&amp;B349&amp;"-"&amp;TEXT(C349,"0000"))</f>
        <v/>
      </c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6" t="n"/>
      <c r="M349" s="15" t="n"/>
      <c r="N349" s="16" t="n"/>
      <c r="O349" s="15" t="n"/>
      <c r="P349" s="16" t="n"/>
      <c r="Q349" s="15" t="n"/>
      <c r="R349" s="17">
        <f>IF(OR(P349="",Q349=""),"",EDATE(P349,Q349))</f>
        <v/>
      </c>
      <c r="S349" s="14">
        <f>IF(R349="","",IF(R349&lt;DATADATE,"EXPIRED",IF(R349-DATADATE&lt;=WARN_EXP,"EXPIRING","")))</f>
        <v/>
      </c>
      <c r="T349" s="14">
        <f>IF(OR(I349="",J349=""),"",MAX(0,I349-J349))</f>
        <v/>
      </c>
      <c r="U349" s="15" t="n"/>
      <c r="V349" s="15" t="n"/>
    </row>
    <row r="350">
      <c r="A350" s="14">
        <f>IF(C350="","",PROJ&amp;"-"&amp;"HO"&amp;"-"&amp;B350&amp;"-"&amp;TEXT(C350,"0000"))</f>
        <v/>
      </c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6" t="n"/>
      <c r="M350" s="15" t="n"/>
      <c r="N350" s="16" t="n"/>
      <c r="O350" s="15" t="n"/>
      <c r="P350" s="16" t="n"/>
      <c r="Q350" s="15" t="n"/>
      <c r="R350" s="17">
        <f>IF(OR(P350="",Q350=""),"",EDATE(P350,Q350))</f>
        <v/>
      </c>
      <c r="S350" s="14">
        <f>IF(R350="","",IF(R350&lt;DATADATE,"EXPIRED",IF(R350-DATADATE&lt;=WARN_EXP,"EXPIRING","")))</f>
        <v/>
      </c>
      <c r="T350" s="14">
        <f>IF(OR(I350="",J350=""),"",MAX(0,I350-J350))</f>
        <v/>
      </c>
      <c r="U350" s="15" t="n"/>
      <c r="V350" s="15" t="n"/>
    </row>
    <row r="351">
      <c r="A351" s="14">
        <f>IF(C351="","",PROJ&amp;"-"&amp;"HO"&amp;"-"&amp;B351&amp;"-"&amp;TEXT(C351,"0000"))</f>
        <v/>
      </c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6" t="n"/>
      <c r="M351" s="15" t="n"/>
      <c r="N351" s="16" t="n"/>
      <c r="O351" s="15" t="n"/>
      <c r="P351" s="16" t="n"/>
      <c r="Q351" s="15" t="n"/>
      <c r="R351" s="17">
        <f>IF(OR(P351="",Q351=""),"",EDATE(P351,Q351))</f>
        <v/>
      </c>
      <c r="S351" s="14">
        <f>IF(R351="","",IF(R351&lt;DATADATE,"EXPIRED",IF(R351-DATADATE&lt;=WARN_EXP,"EXPIRING","")))</f>
        <v/>
      </c>
      <c r="T351" s="14">
        <f>IF(OR(I351="",J351=""),"",MAX(0,I351-J351))</f>
        <v/>
      </c>
      <c r="U351" s="15" t="n"/>
      <c r="V351" s="15" t="n"/>
    </row>
    <row r="352">
      <c r="A352" s="14">
        <f>IF(C352="","",PROJ&amp;"-"&amp;"HO"&amp;"-"&amp;B352&amp;"-"&amp;TEXT(C352,"0000"))</f>
        <v/>
      </c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6" t="n"/>
      <c r="M352" s="15" t="n"/>
      <c r="N352" s="16" t="n"/>
      <c r="O352" s="15" t="n"/>
      <c r="P352" s="16" t="n"/>
      <c r="Q352" s="15" t="n"/>
      <c r="R352" s="17">
        <f>IF(OR(P352="",Q352=""),"",EDATE(P352,Q352))</f>
        <v/>
      </c>
      <c r="S352" s="14">
        <f>IF(R352="","",IF(R352&lt;DATADATE,"EXPIRED",IF(R352-DATADATE&lt;=WARN_EXP,"EXPIRING","")))</f>
        <v/>
      </c>
      <c r="T352" s="14">
        <f>IF(OR(I352="",J352=""),"",MAX(0,I352-J352))</f>
        <v/>
      </c>
      <c r="U352" s="15" t="n"/>
      <c r="V352" s="15" t="n"/>
    </row>
    <row r="353">
      <c r="A353" s="14">
        <f>IF(C353="","",PROJ&amp;"-"&amp;"HO"&amp;"-"&amp;B353&amp;"-"&amp;TEXT(C353,"0000"))</f>
        <v/>
      </c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6" t="n"/>
      <c r="M353" s="15" t="n"/>
      <c r="N353" s="16" t="n"/>
      <c r="O353" s="15" t="n"/>
      <c r="P353" s="16" t="n"/>
      <c r="Q353" s="15" t="n"/>
      <c r="R353" s="17">
        <f>IF(OR(P353="",Q353=""),"",EDATE(P353,Q353))</f>
        <v/>
      </c>
      <c r="S353" s="14">
        <f>IF(R353="","",IF(R353&lt;DATADATE,"EXPIRED",IF(R353-DATADATE&lt;=WARN_EXP,"EXPIRING","")))</f>
        <v/>
      </c>
      <c r="T353" s="14">
        <f>IF(OR(I353="",J353=""),"",MAX(0,I353-J353))</f>
        <v/>
      </c>
      <c r="U353" s="15" t="n"/>
      <c r="V353" s="15" t="n"/>
    </row>
    <row r="354">
      <c r="A354" s="14">
        <f>IF(C354="","",PROJ&amp;"-"&amp;"HO"&amp;"-"&amp;B354&amp;"-"&amp;TEXT(C354,"0000"))</f>
        <v/>
      </c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6" t="n"/>
      <c r="M354" s="15" t="n"/>
      <c r="N354" s="16" t="n"/>
      <c r="O354" s="15" t="n"/>
      <c r="P354" s="16" t="n"/>
      <c r="Q354" s="15" t="n"/>
      <c r="R354" s="17">
        <f>IF(OR(P354="",Q354=""),"",EDATE(P354,Q354))</f>
        <v/>
      </c>
      <c r="S354" s="14">
        <f>IF(R354="","",IF(R354&lt;DATADATE,"EXPIRED",IF(R354-DATADATE&lt;=WARN_EXP,"EXPIRING","")))</f>
        <v/>
      </c>
      <c r="T354" s="14">
        <f>IF(OR(I354="",J354=""),"",MAX(0,I354-J354))</f>
        <v/>
      </c>
      <c r="U354" s="15" t="n"/>
      <c r="V354" s="15" t="n"/>
    </row>
    <row r="355">
      <c r="A355" s="14">
        <f>IF(C355="","",PROJ&amp;"-"&amp;"HO"&amp;"-"&amp;B355&amp;"-"&amp;TEXT(C355,"0000"))</f>
        <v/>
      </c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6" t="n"/>
      <c r="M355" s="15" t="n"/>
      <c r="N355" s="16" t="n"/>
      <c r="O355" s="15" t="n"/>
      <c r="P355" s="16" t="n"/>
      <c r="Q355" s="15" t="n"/>
      <c r="R355" s="17">
        <f>IF(OR(P355="",Q355=""),"",EDATE(P355,Q355))</f>
        <v/>
      </c>
      <c r="S355" s="14">
        <f>IF(R355="","",IF(R355&lt;DATADATE,"EXPIRED",IF(R355-DATADATE&lt;=WARN_EXP,"EXPIRING","")))</f>
        <v/>
      </c>
      <c r="T355" s="14">
        <f>IF(OR(I355="",J355=""),"",MAX(0,I355-J355))</f>
        <v/>
      </c>
      <c r="U355" s="15" t="n"/>
      <c r="V355" s="15" t="n"/>
    </row>
    <row r="356">
      <c r="A356" s="14">
        <f>IF(C356="","",PROJ&amp;"-"&amp;"HO"&amp;"-"&amp;B356&amp;"-"&amp;TEXT(C356,"0000"))</f>
        <v/>
      </c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6" t="n"/>
      <c r="M356" s="15" t="n"/>
      <c r="N356" s="16" t="n"/>
      <c r="O356" s="15" t="n"/>
      <c r="P356" s="16" t="n"/>
      <c r="Q356" s="15" t="n"/>
      <c r="R356" s="17">
        <f>IF(OR(P356="",Q356=""),"",EDATE(P356,Q356))</f>
        <v/>
      </c>
      <c r="S356" s="14">
        <f>IF(R356="","",IF(R356&lt;DATADATE,"EXPIRED",IF(R356-DATADATE&lt;=WARN_EXP,"EXPIRING","")))</f>
        <v/>
      </c>
      <c r="T356" s="14">
        <f>IF(OR(I356="",J356=""),"",MAX(0,I356-J356))</f>
        <v/>
      </c>
      <c r="U356" s="15" t="n"/>
      <c r="V356" s="15" t="n"/>
    </row>
    <row r="357">
      <c r="A357" s="14">
        <f>IF(C357="","",PROJ&amp;"-"&amp;"HO"&amp;"-"&amp;B357&amp;"-"&amp;TEXT(C357,"0000"))</f>
        <v/>
      </c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6" t="n"/>
      <c r="M357" s="15" t="n"/>
      <c r="N357" s="16" t="n"/>
      <c r="O357" s="15" t="n"/>
      <c r="P357" s="16" t="n"/>
      <c r="Q357" s="15" t="n"/>
      <c r="R357" s="17">
        <f>IF(OR(P357="",Q357=""),"",EDATE(P357,Q357))</f>
        <v/>
      </c>
      <c r="S357" s="14">
        <f>IF(R357="","",IF(R357&lt;DATADATE,"EXPIRED",IF(R357-DATADATE&lt;=WARN_EXP,"EXPIRING","")))</f>
        <v/>
      </c>
      <c r="T357" s="14">
        <f>IF(OR(I357="",J357=""),"",MAX(0,I357-J357))</f>
        <v/>
      </c>
      <c r="U357" s="15" t="n"/>
      <c r="V357" s="15" t="n"/>
    </row>
    <row r="358">
      <c r="A358" s="14">
        <f>IF(C358="","",PROJ&amp;"-"&amp;"HO"&amp;"-"&amp;B358&amp;"-"&amp;TEXT(C358,"0000"))</f>
        <v/>
      </c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6" t="n"/>
      <c r="M358" s="15" t="n"/>
      <c r="N358" s="16" t="n"/>
      <c r="O358" s="15" t="n"/>
      <c r="P358" s="16" t="n"/>
      <c r="Q358" s="15" t="n"/>
      <c r="R358" s="17">
        <f>IF(OR(P358="",Q358=""),"",EDATE(P358,Q358))</f>
        <v/>
      </c>
      <c r="S358" s="14">
        <f>IF(R358="","",IF(R358&lt;DATADATE,"EXPIRED",IF(R358-DATADATE&lt;=WARN_EXP,"EXPIRING","")))</f>
        <v/>
      </c>
      <c r="T358" s="14">
        <f>IF(OR(I358="",J358=""),"",MAX(0,I358-J358))</f>
        <v/>
      </c>
      <c r="U358" s="15" t="n"/>
      <c r="V358" s="15" t="n"/>
    </row>
    <row r="359">
      <c r="A359" s="14">
        <f>IF(C359="","",PROJ&amp;"-"&amp;"HO"&amp;"-"&amp;B359&amp;"-"&amp;TEXT(C359,"0000"))</f>
        <v/>
      </c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6" t="n"/>
      <c r="M359" s="15" t="n"/>
      <c r="N359" s="16" t="n"/>
      <c r="O359" s="15" t="n"/>
      <c r="P359" s="16" t="n"/>
      <c r="Q359" s="15" t="n"/>
      <c r="R359" s="17">
        <f>IF(OR(P359="",Q359=""),"",EDATE(P359,Q359))</f>
        <v/>
      </c>
      <c r="S359" s="14">
        <f>IF(R359="","",IF(R359&lt;DATADATE,"EXPIRED",IF(R359-DATADATE&lt;=WARN_EXP,"EXPIRING","")))</f>
        <v/>
      </c>
      <c r="T359" s="14">
        <f>IF(OR(I359="",J359=""),"",MAX(0,I359-J359))</f>
        <v/>
      </c>
      <c r="U359" s="15" t="n"/>
      <c r="V359" s="15" t="n"/>
    </row>
    <row r="360">
      <c r="A360" s="14">
        <f>IF(C360="","",PROJ&amp;"-"&amp;"HO"&amp;"-"&amp;B360&amp;"-"&amp;TEXT(C360,"0000"))</f>
        <v/>
      </c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6" t="n"/>
      <c r="M360" s="15" t="n"/>
      <c r="N360" s="16" t="n"/>
      <c r="O360" s="15" t="n"/>
      <c r="P360" s="16" t="n"/>
      <c r="Q360" s="15" t="n"/>
      <c r="R360" s="17">
        <f>IF(OR(P360="",Q360=""),"",EDATE(P360,Q360))</f>
        <v/>
      </c>
      <c r="S360" s="14">
        <f>IF(R360="","",IF(R360&lt;DATADATE,"EXPIRED",IF(R360-DATADATE&lt;=WARN_EXP,"EXPIRING","")))</f>
        <v/>
      </c>
      <c r="T360" s="14">
        <f>IF(OR(I360="",J360=""),"",MAX(0,I360-J360))</f>
        <v/>
      </c>
      <c r="U360" s="15" t="n"/>
      <c r="V360" s="15" t="n"/>
    </row>
    <row r="361">
      <c r="A361" s="14">
        <f>IF(C361="","",PROJ&amp;"-"&amp;"HO"&amp;"-"&amp;B361&amp;"-"&amp;TEXT(C361,"0000"))</f>
        <v/>
      </c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6" t="n"/>
      <c r="M361" s="15" t="n"/>
      <c r="N361" s="16" t="n"/>
      <c r="O361" s="15" t="n"/>
      <c r="P361" s="16" t="n"/>
      <c r="Q361" s="15" t="n"/>
      <c r="R361" s="17">
        <f>IF(OR(P361="",Q361=""),"",EDATE(P361,Q361))</f>
        <v/>
      </c>
      <c r="S361" s="14">
        <f>IF(R361="","",IF(R361&lt;DATADATE,"EXPIRED",IF(R361-DATADATE&lt;=WARN_EXP,"EXPIRING","")))</f>
        <v/>
      </c>
      <c r="T361" s="14">
        <f>IF(OR(I361="",J361=""),"",MAX(0,I361-J361))</f>
        <v/>
      </c>
      <c r="U361" s="15" t="n"/>
      <c r="V361" s="15" t="n"/>
    </row>
    <row r="362">
      <c r="A362" s="14">
        <f>IF(C362="","",PROJ&amp;"-"&amp;"HO"&amp;"-"&amp;B362&amp;"-"&amp;TEXT(C362,"0000"))</f>
        <v/>
      </c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6" t="n"/>
      <c r="M362" s="15" t="n"/>
      <c r="N362" s="16" t="n"/>
      <c r="O362" s="15" t="n"/>
      <c r="P362" s="16" t="n"/>
      <c r="Q362" s="15" t="n"/>
      <c r="R362" s="17">
        <f>IF(OR(P362="",Q362=""),"",EDATE(P362,Q362))</f>
        <v/>
      </c>
      <c r="S362" s="14">
        <f>IF(R362="","",IF(R362&lt;DATADATE,"EXPIRED",IF(R362-DATADATE&lt;=WARN_EXP,"EXPIRING","")))</f>
        <v/>
      </c>
      <c r="T362" s="14">
        <f>IF(OR(I362="",J362=""),"",MAX(0,I362-J362))</f>
        <v/>
      </c>
      <c r="U362" s="15" t="n"/>
      <c r="V362" s="15" t="n"/>
    </row>
    <row r="363">
      <c r="A363" s="14">
        <f>IF(C363="","",PROJ&amp;"-"&amp;"HO"&amp;"-"&amp;B363&amp;"-"&amp;TEXT(C363,"0000"))</f>
        <v/>
      </c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6" t="n"/>
      <c r="M363" s="15" t="n"/>
      <c r="N363" s="16" t="n"/>
      <c r="O363" s="15" t="n"/>
      <c r="P363" s="16" t="n"/>
      <c r="Q363" s="15" t="n"/>
      <c r="R363" s="17">
        <f>IF(OR(P363="",Q363=""),"",EDATE(P363,Q363))</f>
        <v/>
      </c>
      <c r="S363" s="14">
        <f>IF(R363="","",IF(R363&lt;DATADATE,"EXPIRED",IF(R363-DATADATE&lt;=WARN_EXP,"EXPIRING","")))</f>
        <v/>
      </c>
      <c r="T363" s="14">
        <f>IF(OR(I363="",J363=""),"",MAX(0,I363-J363))</f>
        <v/>
      </c>
      <c r="U363" s="15" t="n"/>
      <c r="V363" s="15" t="n"/>
    </row>
    <row r="364">
      <c r="A364" s="14">
        <f>IF(C364="","",PROJ&amp;"-"&amp;"HO"&amp;"-"&amp;B364&amp;"-"&amp;TEXT(C364,"0000"))</f>
        <v/>
      </c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6" t="n"/>
      <c r="M364" s="15" t="n"/>
      <c r="N364" s="16" t="n"/>
      <c r="O364" s="15" t="n"/>
      <c r="P364" s="16" t="n"/>
      <c r="Q364" s="15" t="n"/>
      <c r="R364" s="17">
        <f>IF(OR(P364="",Q364=""),"",EDATE(P364,Q364))</f>
        <v/>
      </c>
      <c r="S364" s="14">
        <f>IF(R364="","",IF(R364&lt;DATADATE,"EXPIRED",IF(R364-DATADATE&lt;=WARN_EXP,"EXPIRING","")))</f>
        <v/>
      </c>
      <c r="T364" s="14">
        <f>IF(OR(I364="",J364=""),"",MAX(0,I364-J364))</f>
        <v/>
      </c>
      <c r="U364" s="15" t="n"/>
      <c r="V364" s="15" t="n"/>
    </row>
    <row r="365">
      <c r="A365" s="14">
        <f>IF(C365="","",PROJ&amp;"-"&amp;"HO"&amp;"-"&amp;B365&amp;"-"&amp;TEXT(C365,"0000"))</f>
        <v/>
      </c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6" t="n"/>
      <c r="M365" s="15" t="n"/>
      <c r="N365" s="16" t="n"/>
      <c r="O365" s="15" t="n"/>
      <c r="P365" s="16" t="n"/>
      <c r="Q365" s="15" t="n"/>
      <c r="R365" s="17">
        <f>IF(OR(P365="",Q365=""),"",EDATE(P365,Q365))</f>
        <v/>
      </c>
      <c r="S365" s="14">
        <f>IF(R365="","",IF(R365&lt;DATADATE,"EXPIRED",IF(R365-DATADATE&lt;=WARN_EXP,"EXPIRING","")))</f>
        <v/>
      </c>
      <c r="T365" s="14">
        <f>IF(OR(I365="",J365=""),"",MAX(0,I365-J365))</f>
        <v/>
      </c>
      <c r="U365" s="15" t="n"/>
      <c r="V365" s="15" t="n"/>
    </row>
    <row r="366">
      <c r="A366" s="14">
        <f>IF(C366="","",PROJ&amp;"-"&amp;"HO"&amp;"-"&amp;B366&amp;"-"&amp;TEXT(C366,"0000"))</f>
        <v/>
      </c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6" t="n"/>
      <c r="M366" s="15" t="n"/>
      <c r="N366" s="16" t="n"/>
      <c r="O366" s="15" t="n"/>
      <c r="P366" s="16" t="n"/>
      <c r="Q366" s="15" t="n"/>
      <c r="R366" s="17">
        <f>IF(OR(P366="",Q366=""),"",EDATE(P366,Q366))</f>
        <v/>
      </c>
      <c r="S366" s="14">
        <f>IF(R366="","",IF(R366&lt;DATADATE,"EXPIRED",IF(R366-DATADATE&lt;=WARN_EXP,"EXPIRING","")))</f>
        <v/>
      </c>
      <c r="T366" s="14">
        <f>IF(OR(I366="",J366=""),"",MAX(0,I366-J366))</f>
        <v/>
      </c>
      <c r="U366" s="15" t="n"/>
      <c r="V366" s="15" t="n"/>
    </row>
    <row r="367">
      <c r="A367" s="14">
        <f>IF(C367="","",PROJ&amp;"-"&amp;"HO"&amp;"-"&amp;B367&amp;"-"&amp;TEXT(C367,"0000"))</f>
        <v/>
      </c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6" t="n"/>
      <c r="M367" s="15" t="n"/>
      <c r="N367" s="16" t="n"/>
      <c r="O367" s="15" t="n"/>
      <c r="P367" s="16" t="n"/>
      <c r="Q367" s="15" t="n"/>
      <c r="R367" s="17">
        <f>IF(OR(P367="",Q367=""),"",EDATE(P367,Q367))</f>
        <v/>
      </c>
      <c r="S367" s="14">
        <f>IF(R367="","",IF(R367&lt;DATADATE,"EXPIRED",IF(R367-DATADATE&lt;=WARN_EXP,"EXPIRING","")))</f>
        <v/>
      </c>
      <c r="T367" s="14">
        <f>IF(OR(I367="",J367=""),"",MAX(0,I367-J367))</f>
        <v/>
      </c>
      <c r="U367" s="15" t="n"/>
      <c r="V367" s="15" t="n"/>
    </row>
    <row r="368">
      <c r="A368" s="14">
        <f>IF(C368="","",PROJ&amp;"-"&amp;"HO"&amp;"-"&amp;B368&amp;"-"&amp;TEXT(C368,"0000"))</f>
        <v/>
      </c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6" t="n"/>
      <c r="M368" s="15" t="n"/>
      <c r="N368" s="16" t="n"/>
      <c r="O368" s="15" t="n"/>
      <c r="P368" s="16" t="n"/>
      <c r="Q368" s="15" t="n"/>
      <c r="R368" s="17">
        <f>IF(OR(P368="",Q368=""),"",EDATE(P368,Q368))</f>
        <v/>
      </c>
      <c r="S368" s="14">
        <f>IF(R368="","",IF(R368&lt;DATADATE,"EXPIRED",IF(R368-DATADATE&lt;=WARN_EXP,"EXPIRING","")))</f>
        <v/>
      </c>
      <c r="T368" s="14">
        <f>IF(OR(I368="",J368=""),"",MAX(0,I368-J368))</f>
        <v/>
      </c>
      <c r="U368" s="15" t="n"/>
      <c r="V368" s="15" t="n"/>
    </row>
    <row r="369">
      <c r="A369" s="14">
        <f>IF(C369="","",PROJ&amp;"-"&amp;"HO"&amp;"-"&amp;B369&amp;"-"&amp;TEXT(C369,"0000"))</f>
        <v/>
      </c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6" t="n"/>
      <c r="M369" s="15" t="n"/>
      <c r="N369" s="16" t="n"/>
      <c r="O369" s="15" t="n"/>
      <c r="P369" s="16" t="n"/>
      <c r="Q369" s="15" t="n"/>
      <c r="R369" s="17">
        <f>IF(OR(P369="",Q369=""),"",EDATE(P369,Q369))</f>
        <v/>
      </c>
      <c r="S369" s="14">
        <f>IF(R369="","",IF(R369&lt;DATADATE,"EXPIRED",IF(R369-DATADATE&lt;=WARN_EXP,"EXPIRING","")))</f>
        <v/>
      </c>
      <c r="T369" s="14">
        <f>IF(OR(I369="",J369=""),"",MAX(0,I369-J369))</f>
        <v/>
      </c>
      <c r="U369" s="15" t="n"/>
      <c r="V369" s="15" t="n"/>
    </row>
    <row r="370">
      <c r="A370" s="14">
        <f>IF(C370="","",PROJ&amp;"-"&amp;"HO"&amp;"-"&amp;B370&amp;"-"&amp;TEXT(C370,"0000"))</f>
        <v/>
      </c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6" t="n"/>
      <c r="M370" s="15" t="n"/>
      <c r="N370" s="16" t="n"/>
      <c r="O370" s="15" t="n"/>
      <c r="P370" s="16" t="n"/>
      <c r="Q370" s="15" t="n"/>
      <c r="R370" s="17">
        <f>IF(OR(P370="",Q370=""),"",EDATE(P370,Q370))</f>
        <v/>
      </c>
      <c r="S370" s="14">
        <f>IF(R370="","",IF(R370&lt;DATADATE,"EXPIRED",IF(R370-DATADATE&lt;=WARN_EXP,"EXPIRING","")))</f>
        <v/>
      </c>
      <c r="T370" s="14">
        <f>IF(OR(I370="",J370=""),"",MAX(0,I370-J370))</f>
        <v/>
      </c>
      <c r="U370" s="15" t="n"/>
      <c r="V370" s="15" t="n"/>
    </row>
    <row r="371">
      <c r="A371" s="14">
        <f>IF(C371="","",PROJ&amp;"-"&amp;"HO"&amp;"-"&amp;B371&amp;"-"&amp;TEXT(C371,"0000"))</f>
        <v/>
      </c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6" t="n"/>
      <c r="M371" s="15" t="n"/>
      <c r="N371" s="16" t="n"/>
      <c r="O371" s="15" t="n"/>
      <c r="P371" s="16" t="n"/>
      <c r="Q371" s="15" t="n"/>
      <c r="R371" s="17">
        <f>IF(OR(P371="",Q371=""),"",EDATE(P371,Q371))</f>
        <v/>
      </c>
      <c r="S371" s="14">
        <f>IF(R371="","",IF(R371&lt;DATADATE,"EXPIRED",IF(R371-DATADATE&lt;=WARN_EXP,"EXPIRING","")))</f>
        <v/>
      </c>
      <c r="T371" s="14">
        <f>IF(OR(I371="",J371=""),"",MAX(0,I371-J371))</f>
        <v/>
      </c>
      <c r="U371" s="15" t="n"/>
      <c r="V371" s="15" t="n"/>
    </row>
    <row r="372">
      <c r="A372" s="14">
        <f>IF(C372="","",PROJ&amp;"-"&amp;"HO"&amp;"-"&amp;B372&amp;"-"&amp;TEXT(C372,"0000"))</f>
        <v/>
      </c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6" t="n"/>
      <c r="M372" s="15" t="n"/>
      <c r="N372" s="16" t="n"/>
      <c r="O372" s="15" t="n"/>
      <c r="P372" s="16" t="n"/>
      <c r="Q372" s="15" t="n"/>
      <c r="R372" s="17">
        <f>IF(OR(P372="",Q372=""),"",EDATE(P372,Q372))</f>
        <v/>
      </c>
      <c r="S372" s="14">
        <f>IF(R372="","",IF(R372&lt;DATADATE,"EXPIRED",IF(R372-DATADATE&lt;=WARN_EXP,"EXPIRING","")))</f>
        <v/>
      </c>
      <c r="T372" s="14">
        <f>IF(OR(I372="",J372=""),"",MAX(0,I372-J372))</f>
        <v/>
      </c>
      <c r="U372" s="15" t="n"/>
      <c r="V372" s="15" t="n"/>
    </row>
    <row r="373">
      <c r="A373" s="14">
        <f>IF(C373="","",PROJ&amp;"-"&amp;"HO"&amp;"-"&amp;B373&amp;"-"&amp;TEXT(C373,"0000"))</f>
        <v/>
      </c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6" t="n"/>
      <c r="M373" s="15" t="n"/>
      <c r="N373" s="16" t="n"/>
      <c r="O373" s="15" t="n"/>
      <c r="P373" s="16" t="n"/>
      <c r="Q373" s="15" t="n"/>
      <c r="R373" s="17">
        <f>IF(OR(P373="",Q373=""),"",EDATE(P373,Q373))</f>
        <v/>
      </c>
      <c r="S373" s="14">
        <f>IF(R373="","",IF(R373&lt;DATADATE,"EXPIRED",IF(R373-DATADATE&lt;=WARN_EXP,"EXPIRING","")))</f>
        <v/>
      </c>
      <c r="T373" s="14">
        <f>IF(OR(I373="",J373=""),"",MAX(0,I373-J373))</f>
        <v/>
      </c>
      <c r="U373" s="15" t="n"/>
      <c r="V373" s="15" t="n"/>
    </row>
    <row r="374">
      <c r="A374" s="14">
        <f>IF(C374="","",PROJ&amp;"-"&amp;"HO"&amp;"-"&amp;B374&amp;"-"&amp;TEXT(C374,"0000"))</f>
        <v/>
      </c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6" t="n"/>
      <c r="M374" s="15" t="n"/>
      <c r="N374" s="16" t="n"/>
      <c r="O374" s="15" t="n"/>
      <c r="P374" s="16" t="n"/>
      <c r="Q374" s="15" t="n"/>
      <c r="R374" s="17">
        <f>IF(OR(P374="",Q374=""),"",EDATE(P374,Q374))</f>
        <v/>
      </c>
      <c r="S374" s="14">
        <f>IF(R374="","",IF(R374&lt;DATADATE,"EXPIRED",IF(R374-DATADATE&lt;=WARN_EXP,"EXPIRING","")))</f>
        <v/>
      </c>
      <c r="T374" s="14">
        <f>IF(OR(I374="",J374=""),"",MAX(0,I374-J374))</f>
        <v/>
      </c>
      <c r="U374" s="15" t="n"/>
      <c r="V374" s="15" t="n"/>
    </row>
    <row r="375">
      <c r="A375" s="14">
        <f>IF(C375="","",PROJ&amp;"-"&amp;"HO"&amp;"-"&amp;B375&amp;"-"&amp;TEXT(C375,"0000"))</f>
        <v/>
      </c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6" t="n"/>
      <c r="M375" s="15" t="n"/>
      <c r="N375" s="16" t="n"/>
      <c r="O375" s="15" t="n"/>
      <c r="P375" s="16" t="n"/>
      <c r="Q375" s="15" t="n"/>
      <c r="R375" s="17">
        <f>IF(OR(P375="",Q375=""),"",EDATE(P375,Q375))</f>
        <v/>
      </c>
      <c r="S375" s="14">
        <f>IF(R375="","",IF(R375&lt;DATADATE,"EXPIRED",IF(R375-DATADATE&lt;=WARN_EXP,"EXPIRING","")))</f>
        <v/>
      </c>
      <c r="T375" s="14">
        <f>IF(OR(I375="",J375=""),"",MAX(0,I375-J375))</f>
        <v/>
      </c>
      <c r="U375" s="15" t="n"/>
      <c r="V375" s="15" t="n"/>
    </row>
    <row r="376">
      <c r="A376" s="14">
        <f>IF(C376="","",PROJ&amp;"-"&amp;"HO"&amp;"-"&amp;B376&amp;"-"&amp;TEXT(C376,"0000"))</f>
        <v/>
      </c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6" t="n"/>
      <c r="M376" s="15" t="n"/>
      <c r="N376" s="16" t="n"/>
      <c r="O376" s="15" t="n"/>
      <c r="P376" s="16" t="n"/>
      <c r="Q376" s="15" t="n"/>
      <c r="R376" s="17">
        <f>IF(OR(P376="",Q376=""),"",EDATE(P376,Q376))</f>
        <v/>
      </c>
      <c r="S376" s="14">
        <f>IF(R376="","",IF(R376&lt;DATADATE,"EXPIRED",IF(R376-DATADATE&lt;=WARN_EXP,"EXPIRING","")))</f>
        <v/>
      </c>
      <c r="T376" s="14">
        <f>IF(OR(I376="",J376=""),"",MAX(0,I376-J376))</f>
        <v/>
      </c>
      <c r="U376" s="15" t="n"/>
      <c r="V376" s="15" t="n"/>
    </row>
    <row r="377">
      <c r="A377" s="14">
        <f>IF(C377="","",PROJ&amp;"-"&amp;"HO"&amp;"-"&amp;B377&amp;"-"&amp;TEXT(C377,"0000"))</f>
        <v/>
      </c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6" t="n"/>
      <c r="M377" s="15" t="n"/>
      <c r="N377" s="16" t="n"/>
      <c r="O377" s="15" t="n"/>
      <c r="P377" s="16" t="n"/>
      <c r="Q377" s="15" t="n"/>
      <c r="R377" s="17">
        <f>IF(OR(P377="",Q377=""),"",EDATE(P377,Q377))</f>
        <v/>
      </c>
      <c r="S377" s="14">
        <f>IF(R377="","",IF(R377&lt;DATADATE,"EXPIRED",IF(R377-DATADATE&lt;=WARN_EXP,"EXPIRING","")))</f>
        <v/>
      </c>
      <c r="T377" s="14">
        <f>IF(OR(I377="",J377=""),"",MAX(0,I377-J377))</f>
        <v/>
      </c>
      <c r="U377" s="15" t="n"/>
      <c r="V377" s="15" t="n"/>
    </row>
    <row r="378">
      <c r="A378" s="14">
        <f>IF(C378="","",PROJ&amp;"-"&amp;"HO"&amp;"-"&amp;B378&amp;"-"&amp;TEXT(C378,"0000"))</f>
        <v/>
      </c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6" t="n"/>
      <c r="M378" s="15" t="n"/>
      <c r="N378" s="16" t="n"/>
      <c r="O378" s="15" t="n"/>
      <c r="P378" s="16" t="n"/>
      <c r="Q378" s="15" t="n"/>
      <c r="R378" s="17">
        <f>IF(OR(P378="",Q378=""),"",EDATE(P378,Q378))</f>
        <v/>
      </c>
      <c r="S378" s="14">
        <f>IF(R378="","",IF(R378&lt;DATADATE,"EXPIRED",IF(R378-DATADATE&lt;=WARN_EXP,"EXPIRING","")))</f>
        <v/>
      </c>
      <c r="T378" s="14">
        <f>IF(OR(I378="",J378=""),"",MAX(0,I378-J378))</f>
        <v/>
      </c>
      <c r="U378" s="15" t="n"/>
      <c r="V378" s="15" t="n"/>
    </row>
    <row r="379">
      <c r="A379" s="14">
        <f>IF(C379="","",PROJ&amp;"-"&amp;"HO"&amp;"-"&amp;B379&amp;"-"&amp;TEXT(C379,"0000"))</f>
        <v/>
      </c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6" t="n"/>
      <c r="M379" s="15" t="n"/>
      <c r="N379" s="16" t="n"/>
      <c r="O379" s="15" t="n"/>
      <c r="P379" s="16" t="n"/>
      <c r="Q379" s="15" t="n"/>
      <c r="R379" s="17">
        <f>IF(OR(P379="",Q379=""),"",EDATE(P379,Q379))</f>
        <v/>
      </c>
      <c r="S379" s="14">
        <f>IF(R379="","",IF(R379&lt;DATADATE,"EXPIRED",IF(R379-DATADATE&lt;=WARN_EXP,"EXPIRING","")))</f>
        <v/>
      </c>
      <c r="T379" s="14">
        <f>IF(OR(I379="",J379=""),"",MAX(0,I379-J379))</f>
        <v/>
      </c>
      <c r="U379" s="15" t="n"/>
      <c r="V379" s="15" t="n"/>
    </row>
    <row r="380">
      <c r="A380" s="14">
        <f>IF(C380="","",PROJ&amp;"-"&amp;"HO"&amp;"-"&amp;B380&amp;"-"&amp;TEXT(C380,"0000"))</f>
        <v/>
      </c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6" t="n"/>
      <c r="M380" s="15" t="n"/>
      <c r="N380" s="16" t="n"/>
      <c r="O380" s="15" t="n"/>
      <c r="P380" s="16" t="n"/>
      <c r="Q380" s="15" t="n"/>
      <c r="R380" s="17">
        <f>IF(OR(P380="",Q380=""),"",EDATE(P380,Q380))</f>
        <v/>
      </c>
      <c r="S380" s="14">
        <f>IF(R380="","",IF(R380&lt;DATADATE,"EXPIRED",IF(R380-DATADATE&lt;=WARN_EXP,"EXPIRING","")))</f>
        <v/>
      </c>
      <c r="T380" s="14">
        <f>IF(OR(I380="",J380=""),"",MAX(0,I380-J380))</f>
        <v/>
      </c>
      <c r="U380" s="15" t="n"/>
      <c r="V380" s="15" t="n"/>
    </row>
    <row r="381">
      <c r="A381" s="14">
        <f>IF(C381="","",PROJ&amp;"-"&amp;"HO"&amp;"-"&amp;B381&amp;"-"&amp;TEXT(C381,"0000"))</f>
        <v/>
      </c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6" t="n"/>
      <c r="M381" s="15" t="n"/>
      <c r="N381" s="16" t="n"/>
      <c r="O381" s="15" t="n"/>
      <c r="P381" s="16" t="n"/>
      <c r="Q381" s="15" t="n"/>
      <c r="R381" s="17">
        <f>IF(OR(P381="",Q381=""),"",EDATE(P381,Q381))</f>
        <v/>
      </c>
      <c r="S381" s="14">
        <f>IF(R381="","",IF(R381&lt;DATADATE,"EXPIRED",IF(R381-DATADATE&lt;=WARN_EXP,"EXPIRING","")))</f>
        <v/>
      </c>
      <c r="T381" s="14">
        <f>IF(OR(I381="",J381=""),"",MAX(0,I381-J381))</f>
        <v/>
      </c>
      <c r="U381" s="15" t="n"/>
      <c r="V381" s="15" t="n"/>
    </row>
    <row r="382">
      <c r="A382" s="14">
        <f>IF(C382="","",PROJ&amp;"-"&amp;"HO"&amp;"-"&amp;B382&amp;"-"&amp;TEXT(C382,"0000"))</f>
        <v/>
      </c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6" t="n"/>
      <c r="M382" s="15" t="n"/>
      <c r="N382" s="16" t="n"/>
      <c r="O382" s="15" t="n"/>
      <c r="P382" s="16" t="n"/>
      <c r="Q382" s="15" t="n"/>
      <c r="R382" s="17">
        <f>IF(OR(P382="",Q382=""),"",EDATE(P382,Q382))</f>
        <v/>
      </c>
      <c r="S382" s="14">
        <f>IF(R382="","",IF(R382&lt;DATADATE,"EXPIRED",IF(R382-DATADATE&lt;=WARN_EXP,"EXPIRING","")))</f>
        <v/>
      </c>
      <c r="T382" s="14">
        <f>IF(OR(I382="",J382=""),"",MAX(0,I382-J382))</f>
        <v/>
      </c>
      <c r="U382" s="15" t="n"/>
      <c r="V382" s="15" t="n"/>
    </row>
    <row r="383">
      <c r="A383" s="14">
        <f>IF(C383="","",PROJ&amp;"-"&amp;"HO"&amp;"-"&amp;B383&amp;"-"&amp;TEXT(C383,"0000"))</f>
        <v/>
      </c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6" t="n"/>
      <c r="M383" s="15" t="n"/>
      <c r="N383" s="16" t="n"/>
      <c r="O383" s="15" t="n"/>
      <c r="P383" s="16" t="n"/>
      <c r="Q383" s="15" t="n"/>
      <c r="R383" s="17">
        <f>IF(OR(P383="",Q383=""),"",EDATE(P383,Q383))</f>
        <v/>
      </c>
      <c r="S383" s="14">
        <f>IF(R383="","",IF(R383&lt;DATADATE,"EXPIRED",IF(R383-DATADATE&lt;=WARN_EXP,"EXPIRING","")))</f>
        <v/>
      </c>
      <c r="T383" s="14">
        <f>IF(OR(I383="",J383=""),"",MAX(0,I383-J383))</f>
        <v/>
      </c>
      <c r="U383" s="15" t="n"/>
      <c r="V383" s="15" t="n"/>
    </row>
    <row r="384">
      <c r="A384" s="14">
        <f>IF(C384="","",PROJ&amp;"-"&amp;"HO"&amp;"-"&amp;B384&amp;"-"&amp;TEXT(C384,"0000"))</f>
        <v/>
      </c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6" t="n"/>
      <c r="M384" s="15" t="n"/>
      <c r="N384" s="16" t="n"/>
      <c r="O384" s="15" t="n"/>
      <c r="P384" s="16" t="n"/>
      <c r="Q384" s="15" t="n"/>
      <c r="R384" s="17">
        <f>IF(OR(P384="",Q384=""),"",EDATE(P384,Q384))</f>
        <v/>
      </c>
      <c r="S384" s="14">
        <f>IF(R384="","",IF(R384&lt;DATADATE,"EXPIRED",IF(R384-DATADATE&lt;=WARN_EXP,"EXPIRING","")))</f>
        <v/>
      </c>
      <c r="T384" s="14">
        <f>IF(OR(I384="",J384=""),"",MAX(0,I384-J384))</f>
        <v/>
      </c>
      <c r="U384" s="15" t="n"/>
      <c r="V384" s="15" t="n"/>
    </row>
    <row r="385">
      <c r="A385" s="14">
        <f>IF(C385="","",PROJ&amp;"-"&amp;"HO"&amp;"-"&amp;B385&amp;"-"&amp;TEXT(C385,"0000"))</f>
        <v/>
      </c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6" t="n"/>
      <c r="M385" s="15" t="n"/>
      <c r="N385" s="16" t="n"/>
      <c r="O385" s="15" t="n"/>
      <c r="P385" s="16" t="n"/>
      <c r="Q385" s="15" t="n"/>
      <c r="R385" s="17">
        <f>IF(OR(P385="",Q385=""),"",EDATE(P385,Q385))</f>
        <v/>
      </c>
      <c r="S385" s="14">
        <f>IF(R385="","",IF(R385&lt;DATADATE,"EXPIRED",IF(R385-DATADATE&lt;=WARN_EXP,"EXPIRING","")))</f>
        <v/>
      </c>
      <c r="T385" s="14">
        <f>IF(OR(I385="",J385=""),"",MAX(0,I385-J385))</f>
        <v/>
      </c>
      <c r="U385" s="15" t="n"/>
      <c r="V385" s="15" t="n"/>
    </row>
    <row r="386">
      <c r="A386" s="14">
        <f>IF(C386="","",PROJ&amp;"-"&amp;"HO"&amp;"-"&amp;B386&amp;"-"&amp;TEXT(C386,"0000"))</f>
        <v/>
      </c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6" t="n"/>
      <c r="M386" s="15" t="n"/>
      <c r="N386" s="16" t="n"/>
      <c r="O386" s="15" t="n"/>
      <c r="P386" s="16" t="n"/>
      <c r="Q386" s="15" t="n"/>
      <c r="R386" s="17">
        <f>IF(OR(P386="",Q386=""),"",EDATE(P386,Q386))</f>
        <v/>
      </c>
      <c r="S386" s="14">
        <f>IF(R386="","",IF(R386&lt;DATADATE,"EXPIRED",IF(R386-DATADATE&lt;=WARN_EXP,"EXPIRING","")))</f>
        <v/>
      </c>
      <c r="T386" s="14">
        <f>IF(OR(I386="",J386=""),"",MAX(0,I386-J386))</f>
        <v/>
      </c>
      <c r="U386" s="15" t="n"/>
      <c r="V386" s="15" t="n"/>
    </row>
    <row r="387">
      <c r="A387" s="14">
        <f>IF(C387="","",PROJ&amp;"-"&amp;"HO"&amp;"-"&amp;B387&amp;"-"&amp;TEXT(C387,"0000"))</f>
        <v/>
      </c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6" t="n"/>
      <c r="M387" s="15" t="n"/>
      <c r="N387" s="16" t="n"/>
      <c r="O387" s="15" t="n"/>
      <c r="P387" s="16" t="n"/>
      <c r="Q387" s="15" t="n"/>
      <c r="R387" s="17">
        <f>IF(OR(P387="",Q387=""),"",EDATE(P387,Q387))</f>
        <v/>
      </c>
      <c r="S387" s="14">
        <f>IF(R387="","",IF(R387&lt;DATADATE,"EXPIRED",IF(R387-DATADATE&lt;=WARN_EXP,"EXPIRING","")))</f>
        <v/>
      </c>
      <c r="T387" s="14">
        <f>IF(OR(I387="",J387=""),"",MAX(0,I387-J387))</f>
        <v/>
      </c>
      <c r="U387" s="15" t="n"/>
      <c r="V387" s="15" t="n"/>
    </row>
    <row r="388">
      <c r="A388" s="14">
        <f>IF(C388="","",PROJ&amp;"-"&amp;"HO"&amp;"-"&amp;B388&amp;"-"&amp;TEXT(C388,"0000"))</f>
        <v/>
      </c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6" t="n"/>
      <c r="M388" s="15" t="n"/>
      <c r="N388" s="16" t="n"/>
      <c r="O388" s="15" t="n"/>
      <c r="P388" s="16" t="n"/>
      <c r="Q388" s="15" t="n"/>
      <c r="R388" s="17">
        <f>IF(OR(P388="",Q388=""),"",EDATE(P388,Q388))</f>
        <v/>
      </c>
      <c r="S388" s="14">
        <f>IF(R388="","",IF(R388&lt;DATADATE,"EXPIRED",IF(R388-DATADATE&lt;=WARN_EXP,"EXPIRING","")))</f>
        <v/>
      </c>
      <c r="T388" s="14">
        <f>IF(OR(I388="",J388=""),"",MAX(0,I388-J388))</f>
        <v/>
      </c>
      <c r="U388" s="15" t="n"/>
      <c r="V388" s="15" t="n"/>
    </row>
    <row r="389">
      <c r="A389" s="14">
        <f>IF(C389="","",PROJ&amp;"-"&amp;"HO"&amp;"-"&amp;B389&amp;"-"&amp;TEXT(C389,"0000"))</f>
        <v/>
      </c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6" t="n"/>
      <c r="M389" s="15" t="n"/>
      <c r="N389" s="16" t="n"/>
      <c r="O389" s="15" t="n"/>
      <c r="P389" s="16" t="n"/>
      <c r="Q389" s="15" t="n"/>
      <c r="R389" s="17">
        <f>IF(OR(P389="",Q389=""),"",EDATE(P389,Q389))</f>
        <v/>
      </c>
      <c r="S389" s="14">
        <f>IF(R389="","",IF(R389&lt;DATADATE,"EXPIRED",IF(R389-DATADATE&lt;=WARN_EXP,"EXPIRING","")))</f>
        <v/>
      </c>
      <c r="T389" s="14">
        <f>IF(OR(I389="",J389=""),"",MAX(0,I389-J389))</f>
        <v/>
      </c>
      <c r="U389" s="15" t="n"/>
      <c r="V389" s="15" t="n"/>
    </row>
    <row r="390">
      <c r="A390" s="14">
        <f>IF(C390="","",PROJ&amp;"-"&amp;"HO"&amp;"-"&amp;B390&amp;"-"&amp;TEXT(C390,"0000"))</f>
        <v/>
      </c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6" t="n"/>
      <c r="M390" s="15" t="n"/>
      <c r="N390" s="16" t="n"/>
      <c r="O390" s="15" t="n"/>
      <c r="P390" s="16" t="n"/>
      <c r="Q390" s="15" t="n"/>
      <c r="R390" s="17">
        <f>IF(OR(P390="",Q390=""),"",EDATE(P390,Q390))</f>
        <v/>
      </c>
      <c r="S390" s="14">
        <f>IF(R390="","",IF(R390&lt;DATADATE,"EXPIRED",IF(R390-DATADATE&lt;=WARN_EXP,"EXPIRING","")))</f>
        <v/>
      </c>
      <c r="T390" s="14">
        <f>IF(OR(I390="",J390=""),"",MAX(0,I390-J390))</f>
        <v/>
      </c>
      <c r="U390" s="15" t="n"/>
      <c r="V390" s="15" t="n"/>
    </row>
    <row r="391">
      <c r="A391" s="14">
        <f>IF(C391="","",PROJ&amp;"-"&amp;"HO"&amp;"-"&amp;B391&amp;"-"&amp;TEXT(C391,"0000"))</f>
        <v/>
      </c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6" t="n"/>
      <c r="M391" s="15" t="n"/>
      <c r="N391" s="16" t="n"/>
      <c r="O391" s="15" t="n"/>
      <c r="P391" s="16" t="n"/>
      <c r="Q391" s="15" t="n"/>
      <c r="R391" s="17">
        <f>IF(OR(P391="",Q391=""),"",EDATE(P391,Q391))</f>
        <v/>
      </c>
      <c r="S391" s="14">
        <f>IF(R391="","",IF(R391&lt;DATADATE,"EXPIRED",IF(R391-DATADATE&lt;=WARN_EXP,"EXPIRING","")))</f>
        <v/>
      </c>
      <c r="T391" s="14">
        <f>IF(OR(I391="",J391=""),"",MAX(0,I391-J391))</f>
        <v/>
      </c>
      <c r="U391" s="15" t="n"/>
      <c r="V391" s="15" t="n"/>
    </row>
    <row r="392">
      <c r="A392" s="14">
        <f>IF(C392="","",PROJ&amp;"-"&amp;"HO"&amp;"-"&amp;B392&amp;"-"&amp;TEXT(C392,"0000"))</f>
        <v/>
      </c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6" t="n"/>
      <c r="M392" s="15" t="n"/>
      <c r="N392" s="16" t="n"/>
      <c r="O392" s="15" t="n"/>
      <c r="P392" s="16" t="n"/>
      <c r="Q392" s="15" t="n"/>
      <c r="R392" s="17">
        <f>IF(OR(P392="",Q392=""),"",EDATE(P392,Q392))</f>
        <v/>
      </c>
      <c r="S392" s="14">
        <f>IF(R392="","",IF(R392&lt;DATADATE,"EXPIRED",IF(R392-DATADATE&lt;=WARN_EXP,"EXPIRING","")))</f>
        <v/>
      </c>
      <c r="T392" s="14">
        <f>IF(OR(I392="",J392=""),"",MAX(0,I392-J392))</f>
        <v/>
      </c>
      <c r="U392" s="15" t="n"/>
      <c r="V392" s="15" t="n"/>
    </row>
    <row r="393">
      <c r="A393" s="14">
        <f>IF(C393="","",PROJ&amp;"-"&amp;"HO"&amp;"-"&amp;B393&amp;"-"&amp;TEXT(C393,"0000"))</f>
        <v/>
      </c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6" t="n"/>
      <c r="M393" s="15" t="n"/>
      <c r="N393" s="16" t="n"/>
      <c r="O393" s="15" t="n"/>
      <c r="P393" s="16" t="n"/>
      <c r="Q393" s="15" t="n"/>
      <c r="R393" s="17">
        <f>IF(OR(P393="",Q393=""),"",EDATE(P393,Q393))</f>
        <v/>
      </c>
      <c r="S393" s="14">
        <f>IF(R393="","",IF(R393&lt;DATADATE,"EXPIRED",IF(R393-DATADATE&lt;=WARN_EXP,"EXPIRING","")))</f>
        <v/>
      </c>
      <c r="T393" s="14">
        <f>IF(OR(I393="",J393=""),"",MAX(0,I393-J393))</f>
        <v/>
      </c>
      <c r="U393" s="15" t="n"/>
      <c r="V393" s="15" t="n"/>
    </row>
    <row r="394">
      <c r="A394" s="14">
        <f>IF(C394="","",PROJ&amp;"-"&amp;"HO"&amp;"-"&amp;B394&amp;"-"&amp;TEXT(C394,"0000"))</f>
        <v/>
      </c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6" t="n"/>
      <c r="M394" s="15" t="n"/>
      <c r="N394" s="16" t="n"/>
      <c r="O394" s="15" t="n"/>
      <c r="P394" s="16" t="n"/>
      <c r="Q394" s="15" t="n"/>
      <c r="R394" s="17">
        <f>IF(OR(P394="",Q394=""),"",EDATE(P394,Q394))</f>
        <v/>
      </c>
      <c r="S394" s="14">
        <f>IF(R394="","",IF(R394&lt;DATADATE,"EXPIRED",IF(R394-DATADATE&lt;=WARN_EXP,"EXPIRING","")))</f>
        <v/>
      </c>
      <c r="T394" s="14">
        <f>IF(OR(I394="",J394=""),"",MAX(0,I394-J394))</f>
        <v/>
      </c>
      <c r="U394" s="15" t="n"/>
      <c r="V394" s="15" t="n"/>
    </row>
    <row r="395">
      <c r="A395" s="14">
        <f>IF(C395="","",PROJ&amp;"-"&amp;"HO"&amp;"-"&amp;B395&amp;"-"&amp;TEXT(C395,"0000"))</f>
        <v/>
      </c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6" t="n"/>
      <c r="M395" s="15" t="n"/>
      <c r="N395" s="16" t="n"/>
      <c r="O395" s="15" t="n"/>
      <c r="P395" s="16" t="n"/>
      <c r="Q395" s="15" t="n"/>
      <c r="R395" s="17">
        <f>IF(OR(P395="",Q395=""),"",EDATE(P395,Q395))</f>
        <v/>
      </c>
      <c r="S395" s="14">
        <f>IF(R395="","",IF(R395&lt;DATADATE,"EXPIRED",IF(R395-DATADATE&lt;=WARN_EXP,"EXPIRING","")))</f>
        <v/>
      </c>
      <c r="T395" s="14">
        <f>IF(OR(I395="",J395=""),"",MAX(0,I395-J395))</f>
        <v/>
      </c>
      <c r="U395" s="15" t="n"/>
      <c r="V395" s="15" t="n"/>
    </row>
    <row r="396">
      <c r="A396" s="14">
        <f>IF(C396="","",PROJ&amp;"-"&amp;"HO"&amp;"-"&amp;B396&amp;"-"&amp;TEXT(C396,"0000"))</f>
        <v/>
      </c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6" t="n"/>
      <c r="M396" s="15" t="n"/>
      <c r="N396" s="16" t="n"/>
      <c r="O396" s="15" t="n"/>
      <c r="P396" s="16" t="n"/>
      <c r="Q396" s="15" t="n"/>
      <c r="R396" s="17">
        <f>IF(OR(P396="",Q396=""),"",EDATE(P396,Q396))</f>
        <v/>
      </c>
      <c r="S396" s="14">
        <f>IF(R396="","",IF(R396&lt;DATADATE,"EXPIRED",IF(R396-DATADATE&lt;=WARN_EXP,"EXPIRING","")))</f>
        <v/>
      </c>
      <c r="T396" s="14">
        <f>IF(OR(I396="",J396=""),"",MAX(0,I396-J396))</f>
        <v/>
      </c>
      <c r="U396" s="15" t="n"/>
      <c r="V396" s="15" t="n"/>
    </row>
    <row r="397">
      <c r="A397" s="14">
        <f>IF(C397="","",PROJ&amp;"-"&amp;"HO"&amp;"-"&amp;B397&amp;"-"&amp;TEXT(C397,"0000"))</f>
        <v/>
      </c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6" t="n"/>
      <c r="M397" s="15" t="n"/>
      <c r="N397" s="16" t="n"/>
      <c r="O397" s="15" t="n"/>
      <c r="P397" s="16" t="n"/>
      <c r="Q397" s="15" t="n"/>
      <c r="R397" s="17">
        <f>IF(OR(P397="",Q397=""),"",EDATE(P397,Q397))</f>
        <v/>
      </c>
      <c r="S397" s="14">
        <f>IF(R397="","",IF(R397&lt;DATADATE,"EXPIRED",IF(R397-DATADATE&lt;=WARN_EXP,"EXPIRING","")))</f>
        <v/>
      </c>
      <c r="T397" s="14">
        <f>IF(OR(I397="",J397=""),"",MAX(0,I397-J397))</f>
        <v/>
      </c>
      <c r="U397" s="15" t="n"/>
      <c r="V397" s="15" t="n"/>
    </row>
    <row r="398">
      <c r="A398" s="14">
        <f>IF(C398="","",PROJ&amp;"-"&amp;"HO"&amp;"-"&amp;B398&amp;"-"&amp;TEXT(C398,"0000"))</f>
        <v/>
      </c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6" t="n"/>
      <c r="M398" s="15" t="n"/>
      <c r="N398" s="16" t="n"/>
      <c r="O398" s="15" t="n"/>
      <c r="P398" s="16" t="n"/>
      <c r="Q398" s="15" t="n"/>
      <c r="R398" s="17">
        <f>IF(OR(P398="",Q398=""),"",EDATE(P398,Q398))</f>
        <v/>
      </c>
      <c r="S398" s="14">
        <f>IF(R398="","",IF(R398&lt;DATADATE,"EXPIRED",IF(R398-DATADATE&lt;=WARN_EXP,"EXPIRING","")))</f>
        <v/>
      </c>
      <c r="T398" s="14">
        <f>IF(OR(I398="",J398=""),"",MAX(0,I398-J398))</f>
        <v/>
      </c>
      <c r="U398" s="15" t="n"/>
      <c r="V398" s="15" t="n"/>
    </row>
    <row r="399">
      <c r="A399" s="14">
        <f>IF(C399="","",PROJ&amp;"-"&amp;"HO"&amp;"-"&amp;B399&amp;"-"&amp;TEXT(C399,"0000"))</f>
        <v/>
      </c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6" t="n"/>
      <c r="M399" s="15" t="n"/>
      <c r="N399" s="16" t="n"/>
      <c r="O399" s="15" t="n"/>
      <c r="P399" s="16" t="n"/>
      <c r="Q399" s="15" t="n"/>
      <c r="R399" s="17">
        <f>IF(OR(P399="",Q399=""),"",EDATE(P399,Q399))</f>
        <v/>
      </c>
      <c r="S399" s="14">
        <f>IF(R399="","",IF(R399&lt;DATADATE,"EXPIRED",IF(R399-DATADATE&lt;=WARN_EXP,"EXPIRING","")))</f>
        <v/>
      </c>
      <c r="T399" s="14">
        <f>IF(OR(I399="",J399=""),"",MAX(0,I399-J399))</f>
        <v/>
      </c>
      <c r="U399" s="15" t="n"/>
      <c r="V399" s="15" t="n"/>
    </row>
    <row r="400">
      <c r="A400" s="14">
        <f>IF(C400="","",PROJ&amp;"-"&amp;"HO"&amp;"-"&amp;B400&amp;"-"&amp;TEXT(C400,"0000"))</f>
        <v/>
      </c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6" t="n"/>
      <c r="M400" s="15" t="n"/>
      <c r="N400" s="16" t="n"/>
      <c r="O400" s="15" t="n"/>
      <c r="P400" s="16" t="n"/>
      <c r="Q400" s="15" t="n"/>
      <c r="R400" s="17">
        <f>IF(OR(P400="",Q400=""),"",EDATE(P400,Q400))</f>
        <v/>
      </c>
      <c r="S400" s="14">
        <f>IF(R400="","",IF(R400&lt;DATADATE,"EXPIRED",IF(R400-DATADATE&lt;=WARN_EXP,"EXPIRING","")))</f>
        <v/>
      </c>
      <c r="T400" s="14">
        <f>IF(OR(I400="",J400=""),"",MAX(0,I400-J400))</f>
        <v/>
      </c>
      <c r="U400" s="15" t="n"/>
      <c r="V400" s="15" t="n"/>
    </row>
    <row r="401">
      <c r="A401" s="14">
        <f>IF(C401="","",PROJ&amp;"-"&amp;"HO"&amp;"-"&amp;B401&amp;"-"&amp;TEXT(C401,"0000"))</f>
        <v/>
      </c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6" t="n"/>
      <c r="M401" s="15" t="n"/>
      <c r="N401" s="16" t="n"/>
      <c r="O401" s="15" t="n"/>
      <c r="P401" s="16" t="n"/>
      <c r="Q401" s="15" t="n"/>
      <c r="R401" s="17">
        <f>IF(OR(P401="",Q401=""),"",EDATE(P401,Q401))</f>
        <v/>
      </c>
      <c r="S401" s="14">
        <f>IF(R401="","",IF(R401&lt;DATADATE,"EXPIRED",IF(R401-DATADATE&lt;=WARN_EXP,"EXPIRING","")))</f>
        <v/>
      </c>
      <c r="T401" s="14">
        <f>IF(OR(I401="",J401=""),"",MAX(0,I401-J401))</f>
        <v/>
      </c>
      <c r="U401" s="15" t="n"/>
      <c r="V401" s="15" t="n"/>
    </row>
    <row r="402">
      <c r="A402" s="14">
        <f>IF(C402="","",PROJ&amp;"-"&amp;"HO"&amp;"-"&amp;B402&amp;"-"&amp;TEXT(C402,"0000"))</f>
        <v/>
      </c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6" t="n"/>
      <c r="M402" s="15" t="n"/>
      <c r="N402" s="16" t="n"/>
      <c r="O402" s="15" t="n"/>
      <c r="P402" s="16" t="n"/>
      <c r="Q402" s="15" t="n"/>
      <c r="R402" s="17">
        <f>IF(OR(P402="",Q402=""),"",EDATE(P402,Q402))</f>
        <v/>
      </c>
      <c r="S402" s="14">
        <f>IF(R402="","",IF(R402&lt;DATADATE,"EXPIRED",IF(R402-DATADATE&lt;=WARN_EXP,"EXPIRING","")))</f>
        <v/>
      </c>
      <c r="T402" s="14">
        <f>IF(OR(I402="",J402=""),"",MAX(0,I402-J402))</f>
        <v/>
      </c>
      <c r="U402" s="15" t="n"/>
      <c r="V402" s="15" t="n"/>
    </row>
    <row r="403">
      <c r="A403" s="14">
        <f>IF(C403="","",PROJ&amp;"-"&amp;"HO"&amp;"-"&amp;B403&amp;"-"&amp;TEXT(C403,"0000"))</f>
        <v/>
      </c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6" t="n"/>
      <c r="M403" s="15" t="n"/>
      <c r="N403" s="16" t="n"/>
      <c r="O403" s="15" t="n"/>
      <c r="P403" s="16" t="n"/>
      <c r="Q403" s="15" t="n"/>
      <c r="R403" s="17">
        <f>IF(OR(P403="",Q403=""),"",EDATE(P403,Q403))</f>
        <v/>
      </c>
      <c r="S403" s="14">
        <f>IF(R403="","",IF(R403&lt;DATADATE,"EXPIRED",IF(R403-DATADATE&lt;=WARN_EXP,"EXPIRING","")))</f>
        <v/>
      </c>
      <c r="T403" s="14">
        <f>IF(OR(I403="",J403=""),"",MAX(0,I403-J403))</f>
        <v/>
      </c>
      <c r="U403" s="15" t="n"/>
      <c r="V403" s="15" t="n"/>
    </row>
    <row r="404">
      <c r="A404" s="14">
        <f>IF(C404="","",PROJ&amp;"-"&amp;"HO"&amp;"-"&amp;B404&amp;"-"&amp;TEXT(C404,"0000"))</f>
        <v/>
      </c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6" t="n"/>
      <c r="M404" s="15" t="n"/>
      <c r="N404" s="16" t="n"/>
      <c r="O404" s="15" t="n"/>
      <c r="P404" s="16" t="n"/>
      <c r="Q404" s="15" t="n"/>
      <c r="R404" s="17">
        <f>IF(OR(P404="",Q404=""),"",EDATE(P404,Q404))</f>
        <v/>
      </c>
      <c r="S404" s="14">
        <f>IF(R404="","",IF(R404&lt;DATADATE,"EXPIRED",IF(R404-DATADATE&lt;=WARN_EXP,"EXPIRING","")))</f>
        <v/>
      </c>
      <c r="T404" s="14">
        <f>IF(OR(I404="",J404=""),"",MAX(0,I404-J404))</f>
        <v/>
      </c>
      <c r="U404" s="15" t="n"/>
      <c r="V404" s="15" t="n"/>
    </row>
    <row r="405">
      <c r="A405" s="14">
        <f>IF(C405="","",PROJ&amp;"-"&amp;"HO"&amp;"-"&amp;B405&amp;"-"&amp;TEXT(C405,"0000"))</f>
        <v/>
      </c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6" t="n"/>
      <c r="M405" s="15" t="n"/>
      <c r="N405" s="16" t="n"/>
      <c r="O405" s="15" t="n"/>
      <c r="P405" s="16" t="n"/>
      <c r="Q405" s="15" t="n"/>
      <c r="R405" s="17">
        <f>IF(OR(P405="",Q405=""),"",EDATE(P405,Q405))</f>
        <v/>
      </c>
      <c r="S405" s="14">
        <f>IF(R405="","",IF(R405&lt;DATADATE,"EXPIRED",IF(R405-DATADATE&lt;=WARN_EXP,"EXPIRING","")))</f>
        <v/>
      </c>
      <c r="T405" s="14">
        <f>IF(OR(I405="",J405=""),"",MAX(0,I405-J405))</f>
        <v/>
      </c>
      <c r="U405" s="15" t="n"/>
      <c r="V405" s="15" t="n"/>
    </row>
    <row r="406">
      <c r="A406" s="14">
        <f>IF(C406="","",PROJ&amp;"-"&amp;"HO"&amp;"-"&amp;B406&amp;"-"&amp;TEXT(C406,"0000"))</f>
        <v/>
      </c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6" t="n"/>
      <c r="M406" s="15" t="n"/>
      <c r="N406" s="16" t="n"/>
      <c r="O406" s="15" t="n"/>
      <c r="P406" s="16" t="n"/>
      <c r="Q406" s="15" t="n"/>
      <c r="R406" s="17">
        <f>IF(OR(P406="",Q406=""),"",EDATE(P406,Q406))</f>
        <v/>
      </c>
      <c r="S406" s="14">
        <f>IF(R406="","",IF(R406&lt;DATADATE,"EXPIRED",IF(R406-DATADATE&lt;=WARN_EXP,"EXPIRING","")))</f>
        <v/>
      </c>
      <c r="T406" s="14">
        <f>IF(OR(I406="",J406=""),"",MAX(0,I406-J406))</f>
        <v/>
      </c>
      <c r="U406" s="15" t="n"/>
      <c r="V406" s="15" t="n"/>
    </row>
    <row r="407">
      <c r="A407" s="14">
        <f>IF(C407="","",PROJ&amp;"-"&amp;"HO"&amp;"-"&amp;B407&amp;"-"&amp;TEXT(C407,"0000"))</f>
        <v/>
      </c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6" t="n"/>
      <c r="M407" s="15" t="n"/>
      <c r="N407" s="16" t="n"/>
      <c r="O407" s="15" t="n"/>
      <c r="P407" s="16" t="n"/>
      <c r="Q407" s="15" t="n"/>
      <c r="R407" s="17">
        <f>IF(OR(P407="",Q407=""),"",EDATE(P407,Q407))</f>
        <v/>
      </c>
      <c r="S407" s="14">
        <f>IF(R407="","",IF(R407&lt;DATADATE,"EXPIRED",IF(R407-DATADATE&lt;=WARN_EXP,"EXPIRING","")))</f>
        <v/>
      </c>
      <c r="T407" s="14">
        <f>IF(OR(I407="",J407=""),"",MAX(0,I407-J407))</f>
        <v/>
      </c>
      <c r="U407" s="15" t="n"/>
      <c r="V407" s="15" t="n"/>
    </row>
    <row r="408">
      <c r="A408" s="14">
        <f>IF(C408="","",PROJ&amp;"-"&amp;"HO"&amp;"-"&amp;B408&amp;"-"&amp;TEXT(C408,"0000"))</f>
        <v/>
      </c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6" t="n"/>
      <c r="M408" s="15" t="n"/>
      <c r="N408" s="16" t="n"/>
      <c r="O408" s="15" t="n"/>
      <c r="P408" s="16" t="n"/>
      <c r="Q408" s="15" t="n"/>
      <c r="R408" s="17">
        <f>IF(OR(P408="",Q408=""),"",EDATE(P408,Q408))</f>
        <v/>
      </c>
      <c r="S408" s="14">
        <f>IF(R408="","",IF(R408&lt;DATADATE,"EXPIRED",IF(R408-DATADATE&lt;=WARN_EXP,"EXPIRING","")))</f>
        <v/>
      </c>
      <c r="T408" s="14">
        <f>IF(OR(I408="",J408=""),"",MAX(0,I408-J408))</f>
        <v/>
      </c>
      <c r="U408" s="15" t="n"/>
      <c r="V408" s="15" t="n"/>
    </row>
    <row r="409">
      <c r="A409" s="14">
        <f>IF(C409="","",PROJ&amp;"-"&amp;"HO"&amp;"-"&amp;B409&amp;"-"&amp;TEXT(C409,"0000"))</f>
        <v/>
      </c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6" t="n"/>
      <c r="M409" s="15" t="n"/>
      <c r="N409" s="16" t="n"/>
      <c r="O409" s="15" t="n"/>
      <c r="P409" s="16" t="n"/>
      <c r="Q409" s="15" t="n"/>
      <c r="R409" s="17">
        <f>IF(OR(P409="",Q409=""),"",EDATE(P409,Q409))</f>
        <v/>
      </c>
      <c r="S409" s="14">
        <f>IF(R409="","",IF(R409&lt;DATADATE,"EXPIRED",IF(R409-DATADATE&lt;=WARN_EXP,"EXPIRING","")))</f>
        <v/>
      </c>
      <c r="T409" s="14">
        <f>IF(OR(I409="",J409=""),"",MAX(0,I409-J409))</f>
        <v/>
      </c>
      <c r="U409" s="15" t="n"/>
      <c r="V409" s="15" t="n"/>
    </row>
    <row r="410">
      <c r="A410" s="14">
        <f>IF(C410="","",PROJ&amp;"-"&amp;"HO"&amp;"-"&amp;B410&amp;"-"&amp;TEXT(C410,"0000"))</f>
        <v/>
      </c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6" t="n"/>
      <c r="M410" s="15" t="n"/>
      <c r="N410" s="16" t="n"/>
      <c r="O410" s="15" t="n"/>
      <c r="P410" s="16" t="n"/>
      <c r="Q410" s="15" t="n"/>
      <c r="R410" s="17">
        <f>IF(OR(P410="",Q410=""),"",EDATE(P410,Q410))</f>
        <v/>
      </c>
      <c r="S410" s="14">
        <f>IF(R410="","",IF(R410&lt;DATADATE,"EXPIRED",IF(R410-DATADATE&lt;=WARN_EXP,"EXPIRING","")))</f>
        <v/>
      </c>
      <c r="T410" s="14">
        <f>IF(OR(I410="",J410=""),"",MAX(0,I410-J410))</f>
        <v/>
      </c>
      <c r="U410" s="15" t="n"/>
      <c r="V410" s="15" t="n"/>
    </row>
    <row r="411">
      <c r="A411" s="14">
        <f>IF(C411="","",PROJ&amp;"-"&amp;"HO"&amp;"-"&amp;B411&amp;"-"&amp;TEXT(C411,"0000"))</f>
        <v/>
      </c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6" t="n"/>
      <c r="M411" s="15" t="n"/>
      <c r="N411" s="16" t="n"/>
      <c r="O411" s="15" t="n"/>
      <c r="P411" s="16" t="n"/>
      <c r="Q411" s="15" t="n"/>
      <c r="R411" s="17">
        <f>IF(OR(P411="",Q411=""),"",EDATE(P411,Q411))</f>
        <v/>
      </c>
      <c r="S411" s="14">
        <f>IF(R411="","",IF(R411&lt;DATADATE,"EXPIRED",IF(R411-DATADATE&lt;=WARN_EXP,"EXPIRING","")))</f>
        <v/>
      </c>
      <c r="T411" s="14">
        <f>IF(OR(I411="",J411=""),"",MAX(0,I411-J411))</f>
        <v/>
      </c>
      <c r="U411" s="15" t="n"/>
      <c r="V411" s="15" t="n"/>
    </row>
    <row r="412">
      <c r="A412" s="14">
        <f>IF(C412="","",PROJ&amp;"-"&amp;"HO"&amp;"-"&amp;B412&amp;"-"&amp;TEXT(C412,"0000"))</f>
        <v/>
      </c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6" t="n"/>
      <c r="M412" s="15" t="n"/>
      <c r="N412" s="16" t="n"/>
      <c r="O412" s="15" t="n"/>
      <c r="P412" s="16" t="n"/>
      <c r="Q412" s="15" t="n"/>
      <c r="R412" s="17">
        <f>IF(OR(P412="",Q412=""),"",EDATE(P412,Q412))</f>
        <v/>
      </c>
      <c r="S412" s="14">
        <f>IF(R412="","",IF(R412&lt;DATADATE,"EXPIRED",IF(R412-DATADATE&lt;=WARN_EXP,"EXPIRING","")))</f>
        <v/>
      </c>
      <c r="T412" s="14">
        <f>IF(OR(I412="",J412=""),"",MAX(0,I412-J412))</f>
        <v/>
      </c>
      <c r="U412" s="15" t="n"/>
      <c r="V412" s="15" t="n"/>
    </row>
    <row r="413">
      <c r="A413" s="14">
        <f>IF(C413="","",PROJ&amp;"-"&amp;"HO"&amp;"-"&amp;B413&amp;"-"&amp;TEXT(C413,"0000"))</f>
        <v/>
      </c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6" t="n"/>
      <c r="M413" s="15" t="n"/>
      <c r="N413" s="16" t="n"/>
      <c r="O413" s="15" t="n"/>
      <c r="P413" s="16" t="n"/>
      <c r="Q413" s="15" t="n"/>
      <c r="R413" s="17">
        <f>IF(OR(P413="",Q413=""),"",EDATE(P413,Q413))</f>
        <v/>
      </c>
      <c r="S413" s="14">
        <f>IF(R413="","",IF(R413&lt;DATADATE,"EXPIRED",IF(R413-DATADATE&lt;=WARN_EXP,"EXPIRING","")))</f>
        <v/>
      </c>
      <c r="T413" s="14">
        <f>IF(OR(I413="",J413=""),"",MAX(0,I413-J413))</f>
        <v/>
      </c>
      <c r="U413" s="15" t="n"/>
      <c r="V413" s="15" t="n"/>
    </row>
    <row r="414">
      <c r="A414" s="14">
        <f>IF(C414="","",PROJ&amp;"-"&amp;"HO"&amp;"-"&amp;B414&amp;"-"&amp;TEXT(C414,"0000"))</f>
        <v/>
      </c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6" t="n"/>
      <c r="M414" s="15" t="n"/>
      <c r="N414" s="16" t="n"/>
      <c r="O414" s="15" t="n"/>
      <c r="P414" s="16" t="n"/>
      <c r="Q414" s="15" t="n"/>
      <c r="R414" s="17">
        <f>IF(OR(P414="",Q414=""),"",EDATE(P414,Q414))</f>
        <v/>
      </c>
      <c r="S414" s="14">
        <f>IF(R414="","",IF(R414&lt;DATADATE,"EXPIRED",IF(R414-DATADATE&lt;=WARN_EXP,"EXPIRING","")))</f>
        <v/>
      </c>
      <c r="T414" s="14">
        <f>IF(OR(I414="",J414=""),"",MAX(0,I414-J414))</f>
        <v/>
      </c>
      <c r="U414" s="15" t="n"/>
      <c r="V414" s="15" t="n"/>
    </row>
    <row r="415">
      <c r="A415" s="14">
        <f>IF(C415="","",PROJ&amp;"-"&amp;"HO"&amp;"-"&amp;B415&amp;"-"&amp;TEXT(C415,"0000"))</f>
        <v/>
      </c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6" t="n"/>
      <c r="M415" s="15" t="n"/>
      <c r="N415" s="16" t="n"/>
      <c r="O415" s="15" t="n"/>
      <c r="P415" s="16" t="n"/>
      <c r="Q415" s="15" t="n"/>
      <c r="R415" s="17">
        <f>IF(OR(P415="",Q415=""),"",EDATE(P415,Q415))</f>
        <v/>
      </c>
      <c r="S415" s="14">
        <f>IF(R415="","",IF(R415&lt;DATADATE,"EXPIRED",IF(R415-DATADATE&lt;=WARN_EXP,"EXPIRING","")))</f>
        <v/>
      </c>
      <c r="T415" s="14">
        <f>IF(OR(I415="",J415=""),"",MAX(0,I415-J415))</f>
        <v/>
      </c>
      <c r="U415" s="15" t="n"/>
      <c r="V415" s="15" t="n"/>
    </row>
    <row r="416">
      <c r="A416" s="14">
        <f>IF(C416="","",PROJ&amp;"-"&amp;"HO"&amp;"-"&amp;B416&amp;"-"&amp;TEXT(C416,"0000"))</f>
        <v/>
      </c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6" t="n"/>
      <c r="M416" s="15" t="n"/>
      <c r="N416" s="16" t="n"/>
      <c r="O416" s="15" t="n"/>
      <c r="P416" s="16" t="n"/>
      <c r="Q416" s="15" t="n"/>
      <c r="R416" s="17">
        <f>IF(OR(P416="",Q416=""),"",EDATE(P416,Q416))</f>
        <v/>
      </c>
      <c r="S416" s="14">
        <f>IF(R416="","",IF(R416&lt;DATADATE,"EXPIRED",IF(R416-DATADATE&lt;=WARN_EXP,"EXPIRING","")))</f>
        <v/>
      </c>
      <c r="T416" s="14">
        <f>IF(OR(I416="",J416=""),"",MAX(0,I416-J416))</f>
        <v/>
      </c>
      <c r="U416" s="15" t="n"/>
      <c r="V416" s="15" t="n"/>
    </row>
    <row r="417">
      <c r="A417" s="14">
        <f>IF(C417="","",PROJ&amp;"-"&amp;"HO"&amp;"-"&amp;B417&amp;"-"&amp;TEXT(C417,"0000"))</f>
        <v/>
      </c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6" t="n"/>
      <c r="M417" s="15" t="n"/>
      <c r="N417" s="16" t="n"/>
      <c r="O417" s="15" t="n"/>
      <c r="P417" s="16" t="n"/>
      <c r="Q417" s="15" t="n"/>
      <c r="R417" s="17">
        <f>IF(OR(P417="",Q417=""),"",EDATE(P417,Q417))</f>
        <v/>
      </c>
      <c r="S417" s="14">
        <f>IF(R417="","",IF(R417&lt;DATADATE,"EXPIRED",IF(R417-DATADATE&lt;=WARN_EXP,"EXPIRING","")))</f>
        <v/>
      </c>
      <c r="T417" s="14">
        <f>IF(OR(I417="",J417=""),"",MAX(0,I417-J417))</f>
        <v/>
      </c>
      <c r="U417" s="15" t="n"/>
      <c r="V417" s="15" t="n"/>
    </row>
    <row r="418">
      <c r="A418" s="14">
        <f>IF(C418="","",PROJ&amp;"-"&amp;"HO"&amp;"-"&amp;B418&amp;"-"&amp;TEXT(C418,"0000"))</f>
        <v/>
      </c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6" t="n"/>
      <c r="M418" s="15" t="n"/>
      <c r="N418" s="16" t="n"/>
      <c r="O418" s="15" t="n"/>
      <c r="P418" s="16" t="n"/>
      <c r="Q418" s="15" t="n"/>
      <c r="R418" s="17">
        <f>IF(OR(P418="",Q418=""),"",EDATE(P418,Q418))</f>
        <v/>
      </c>
      <c r="S418" s="14">
        <f>IF(R418="","",IF(R418&lt;DATADATE,"EXPIRED",IF(R418-DATADATE&lt;=WARN_EXP,"EXPIRING","")))</f>
        <v/>
      </c>
      <c r="T418" s="14">
        <f>IF(OR(I418="",J418=""),"",MAX(0,I418-J418))</f>
        <v/>
      </c>
      <c r="U418" s="15" t="n"/>
      <c r="V418" s="15" t="n"/>
    </row>
    <row r="419">
      <c r="A419" s="14">
        <f>IF(C419="","",PROJ&amp;"-"&amp;"HO"&amp;"-"&amp;B419&amp;"-"&amp;TEXT(C419,"0000"))</f>
        <v/>
      </c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6" t="n"/>
      <c r="M419" s="15" t="n"/>
      <c r="N419" s="16" t="n"/>
      <c r="O419" s="15" t="n"/>
      <c r="P419" s="16" t="n"/>
      <c r="Q419" s="15" t="n"/>
      <c r="R419" s="17">
        <f>IF(OR(P419="",Q419=""),"",EDATE(P419,Q419))</f>
        <v/>
      </c>
      <c r="S419" s="14">
        <f>IF(R419="","",IF(R419&lt;DATADATE,"EXPIRED",IF(R419-DATADATE&lt;=WARN_EXP,"EXPIRING","")))</f>
        <v/>
      </c>
      <c r="T419" s="14">
        <f>IF(OR(I419="",J419=""),"",MAX(0,I419-J419))</f>
        <v/>
      </c>
      <c r="U419" s="15" t="n"/>
      <c r="V419" s="15" t="n"/>
    </row>
    <row r="420">
      <c r="A420" s="14">
        <f>IF(C420="","",PROJ&amp;"-"&amp;"HO"&amp;"-"&amp;B420&amp;"-"&amp;TEXT(C420,"0000"))</f>
        <v/>
      </c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6" t="n"/>
      <c r="M420" s="15" t="n"/>
      <c r="N420" s="16" t="n"/>
      <c r="O420" s="15" t="n"/>
      <c r="P420" s="16" t="n"/>
      <c r="Q420" s="15" t="n"/>
      <c r="R420" s="17">
        <f>IF(OR(P420="",Q420=""),"",EDATE(P420,Q420))</f>
        <v/>
      </c>
      <c r="S420" s="14">
        <f>IF(R420="","",IF(R420&lt;DATADATE,"EXPIRED",IF(R420-DATADATE&lt;=WARN_EXP,"EXPIRING","")))</f>
        <v/>
      </c>
      <c r="T420" s="14">
        <f>IF(OR(I420="",J420=""),"",MAX(0,I420-J420))</f>
        <v/>
      </c>
      <c r="U420" s="15" t="n"/>
      <c r="V420" s="15" t="n"/>
    </row>
    <row r="421">
      <c r="A421" s="14">
        <f>IF(C421="","",PROJ&amp;"-"&amp;"HO"&amp;"-"&amp;B421&amp;"-"&amp;TEXT(C421,"0000"))</f>
        <v/>
      </c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6" t="n"/>
      <c r="M421" s="15" t="n"/>
      <c r="N421" s="16" t="n"/>
      <c r="O421" s="15" t="n"/>
      <c r="P421" s="16" t="n"/>
      <c r="Q421" s="15" t="n"/>
      <c r="R421" s="17">
        <f>IF(OR(P421="",Q421=""),"",EDATE(P421,Q421))</f>
        <v/>
      </c>
      <c r="S421" s="14">
        <f>IF(R421="","",IF(R421&lt;DATADATE,"EXPIRED",IF(R421-DATADATE&lt;=WARN_EXP,"EXPIRING","")))</f>
        <v/>
      </c>
      <c r="T421" s="14">
        <f>IF(OR(I421="",J421=""),"",MAX(0,I421-J421))</f>
        <v/>
      </c>
      <c r="U421" s="15" t="n"/>
      <c r="V421" s="15" t="n"/>
    </row>
    <row r="422">
      <c r="A422" s="14">
        <f>IF(C422="","",PROJ&amp;"-"&amp;"HO"&amp;"-"&amp;B422&amp;"-"&amp;TEXT(C422,"0000"))</f>
        <v/>
      </c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6" t="n"/>
      <c r="M422" s="15" t="n"/>
      <c r="N422" s="16" t="n"/>
      <c r="O422" s="15" t="n"/>
      <c r="P422" s="16" t="n"/>
      <c r="Q422" s="15" t="n"/>
      <c r="R422" s="17">
        <f>IF(OR(P422="",Q422=""),"",EDATE(P422,Q422))</f>
        <v/>
      </c>
      <c r="S422" s="14">
        <f>IF(R422="","",IF(R422&lt;DATADATE,"EXPIRED",IF(R422-DATADATE&lt;=WARN_EXP,"EXPIRING","")))</f>
        <v/>
      </c>
      <c r="T422" s="14">
        <f>IF(OR(I422="",J422=""),"",MAX(0,I422-J422))</f>
        <v/>
      </c>
      <c r="U422" s="15" t="n"/>
      <c r="V422" s="15" t="n"/>
    </row>
    <row r="423">
      <c r="A423" s="14">
        <f>IF(C423="","",PROJ&amp;"-"&amp;"HO"&amp;"-"&amp;B423&amp;"-"&amp;TEXT(C423,"0000"))</f>
        <v/>
      </c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6" t="n"/>
      <c r="M423" s="15" t="n"/>
      <c r="N423" s="16" t="n"/>
      <c r="O423" s="15" t="n"/>
      <c r="P423" s="16" t="n"/>
      <c r="Q423" s="15" t="n"/>
      <c r="R423" s="17">
        <f>IF(OR(P423="",Q423=""),"",EDATE(P423,Q423))</f>
        <v/>
      </c>
      <c r="S423" s="14">
        <f>IF(R423="","",IF(R423&lt;DATADATE,"EXPIRED",IF(R423-DATADATE&lt;=WARN_EXP,"EXPIRING","")))</f>
        <v/>
      </c>
      <c r="T423" s="14">
        <f>IF(OR(I423="",J423=""),"",MAX(0,I423-J423))</f>
        <v/>
      </c>
      <c r="U423" s="15" t="n"/>
      <c r="V423" s="15" t="n"/>
    </row>
    <row r="424">
      <c r="A424" s="14">
        <f>IF(C424="","",PROJ&amp;"-"&amp;"HO"&amp;"-"&amp;B424&amp;"-"&amp;TEXT(C424,"0000"))</f>
        <v/>
      </c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6" t="n"/>
      <c r="M424" s="15" t="n"/>
      <c r="N424" s="16" t="n"/>
      <c r="O424" s="15" t="n"/>
      <c r="P424" s="16" t="n"/>
      <c r="Q424" s="15" t="n"/>
      <c r="R424" s="17">
        <f>IF(OR(P424="",Q424=""),"",EDATE(P424,Q424))</f>
        <v/>
      </c>
      <c r="S424" s="14">
        <f>IF(R424="","",IF(R424&lt;DATADATE,"EXPIRED",IF(R424-DATADATE&lt;=WARN_EXP,"EXPIRING","")))</f>
        <v/>
      </c>
      <c r="T424" s="14">
        <f>IF(OR(I424="",J424=""),"",MAX(0,I424-J424))</f>
        <v/>
      </c>
      <c r="U424" s="15" t="n"/>
      <c r="V424" s="15" t="n"/>
    </row>
    <row r="425">
      <c r="A425" s="14">
        <f>IF(C425="","",PROJ&amp;"-"&amp;"HO"&amp;"-"&amp;B425&amp;"-"&amp;TEXT(C425,"0000"))</f>
        <v/>
      </c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6" t="n"/>
      <c r="M425" s="15" t="n"/>
      <c r="N425" s="16" t="n"/>
      <c r="O425" s="15" t="n"/>
      <c r="P425" s="16" t="n"/>
      <c r="Q425" s="15" t="n"/>
      <c r="R425" s="17">
        <f>IF(OR(P425="",Q425=""),"",EDATE(P425,Q425))</f>
        <v/>
      </c>
      <c r="S425" s="14">
        <f>IF(R425="","",IF(R425&lt;DATADATE,"EXPIRED",IF(R425-DATADATE&lt;=WARN_EXP,"EXPIRING","")))</f>
        <v/>
      </c>
      <c r="T425" s="14">
        <f>IF(OR(I425="",J425=""),"",MAX(0,I425-J425))</f>
        <v/>
      </c>
      <c r="U425" s="15" t="n"/>
      <c r="V425" s="15" t="n"/>
    </row>
    <row r="426">
      <c r="A426" s="14">
        <f>IF(C426="","",PROJ&amp;"-"&amp;"HO"&amp;"-"&amp;B426&amp;"-"&amp;TEXT(C426,"0000"))</f>
        <v/>
      </c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6" t="n"/>
      <c r="M426" s="15" t="n"/>
      <c r="N426" s="16" t="n"/>
      <c r="O426" s="15" t="n"/>
      <c r="P426" s="16" t="n"/>
      <c r="Q426" s="15" t="n"/>
      <c r="R426" s="17">
        <f>IF(OR(P426="",Q426=""),"",EDATE(P426,Q426))</f>
        <v/>
      </c>
      <c r="S426" s="14">
        <f>IF(R426="","",IF(R426&lt;DATADATE,"EXPIRED",IF(R426-DATADATE&lt;=WARN_EXP,"EXPIRING","")))</f>
        <v/>
      </c>
      <c r="T426" s="14">
        <f>IF(OR(I426="",J426=""),"",MAX(0,I426-J426))</f>
        <v/>
      </c>
      <c r="U426" s="15" t="n"/>
      <c r="V426" s="15" t="n"/>
    </row>
    <row r="427">
      <c r="A427" s="14">
        <f>IF(C427="","",PROJ&amp;"-"&amp;"HO"&amp;"-"&amp;B427&amp;"-"&amp;TEXT(C427,"0000"))</f>
        <v/>
      </c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6" t="n"/>
      <c r="M427" s="15" t="n"/>
      <c r="N427" s="16" t="n"/>
      <c r="O427" s="15" t="n"/>
      <c r="P427" s="16" t="n"/>
      <c r="Q427" s="15" t="n"/>
      <c r="R427" s="17">
        <f>IF(OR(P427="",Q427=""),"",EDATE(P427,Q427))</f>
        <v/>
      </c>
      <c r="S427" s="14">
        <f>IF(R427="","",IF(R427&lt;DATADATE,"EXPIRED",IF(R427-DATADATE&lt;=WARN_EXP,"EXPIRING","")))</f>
        <v/>
      </c>
      <c r="T427" s="14">
        <f>IF(OR(I427="",J427=""),"",MAX(0,I427-J427))</f>
        <v/>
      </c>
      <c r="U427" s="15" t="n"/>
      <c r="V427" s="15" t="n"/>
    </row>
    <row r="428">
      <c r="A428" s="14">
        <f>IF(C428="","",PROJ&amp;"-"&amp;"HO"&amp;"-"&amp;B428&amp;"-"&amp;TEXT(C428,"0000"))</f>
        <v/>
      </c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6" t="n"/>
      <c r="M428" s="15" t="n"/>
      <c r="N428" s="16" t="n"/>
      <c r="O428" s="15" t="n"/>
      <c r="P428" s="16" t="n"/>
      <c r="Q428" s="15" t="n"/>
      <c r="R428" s="17">
        <f>IF(OR(P428="",Q428=""),"",EDATE(P428,Q428))</f>
        <v/>
      </c>
      <c r="S428" s="14">
        <f>IF(R428="","",IF(R428&lt;DATADATE,"EXPIRED",IF(R428-DATADATE&lt;=WARN_EXP,"EXPIRING","")))</f>
        <v/>
      </c>
      <c r="T428" s="14">
        <f>IF(OR(I428="",J428=""),"",MAX(0,I428-J428))</f>
        <v/>
      </c>
      <c r="U428" s="15" t="n"/>
      <c r="V428" s="15" t="n"/>
    </row>
    <row r="429">
      <c r="A429" s="14">
        <f>IF(C429="","",PROJ&amp;"-"&amp;"HO"&amp;"-"&amp;B429&amp;"-"&amp;TEXT(C429,"0000"))</f>
        <v/>
      </c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6" t="n"/>
      <c r="M429" s="15" t="n"/>
      <c r="N429" s="16" t="n"/>
      <c r="O429" s="15" t="n"/>
      <c r="P429" s="16" t="n"/>
      <c r="Q429" s="15" t="n"/>
      <c r="R429" s="17">
        <f>IF(OR(P429="",Q429=""),"",EDATE(P429,Q429))</f>
        <v/>
      </c>
      <c r="S429" s="14">
        <f>IF(R429="","",IF(R429&lt;DATADATE,"EXPIRED",IF(R429-DATADATE&lt;=WARN_EXP,"EXPIRING","")))</f>
        <v/>
      </c>
      <c r="T429" s="14">
        <f>IF(OR(I429="",J429=""),"",MAX(0,I429-J429))</f>
        <v/>
      </c>
      <c r="U429" s="15" t="n"/>
      <c r="V429" s="15" t="n"/>
    </row>
    <row r="430">
      <c r="A430" s="14">
        <f>IF(C430="","",PROJ&amp;"-"&amp;"HO"&amp;"-"&amp;B430&amp;"-"&amp;TEXT(C430,"0000"))</f>
        <v/>
      </c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6" t="n"/>
      <c r="M430" s="15" t="n"/>
      <c r="N430" s="16" t="n"/>
      <c r="O430" s="15" t="n"/>
      <c r="P430" s="16" t="n"/>
      <c r="Q430" s="15" t="n"/>
      <c r="R430" s="17">
        <f>IF(OR(P430="",Q430=""),"",EDATE(P430,Q430))</f>
        <v/>
      </c>
      <c r="S430" s="14">
        <f>IF(R430="","",IF(R430&lt;DATADATE,"EXPIRED",IF(R430-DATADATE&lt;=WARN_EXP,"EXPIRING","")))</f>
        <v/>
      </c>
      <c r="T430" s="14">
        <f>IF(OR(I430="",J430=""),"",MAX(0,I430-J430))</f>
        <v/>
      </c>
      <c r="U430" s="15" t="n"/>
      <c r="V430" s="15" t="n"/>
    </row>
    <row r="431">
      <c r="A431" s="14">
        <f>IF(C431="","",PROJ&amp;"-"&amp;"HO"&amp;"-"&amp;B431&amp;"-"&amp;TEXT(C431,"0000"))</f>
        <v/>
      </c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6" t="n"/>
      <c r="M431" s="15" t="n"/>
      <c r="N431" s="16" t="n"/>
      <c r="O431" s="15" t="n"/>
      <c r="P431" s="16" t="n"/>
      <c r="Q431" s="15" t="n"/>
      <c r="R431" s="17">
        <f>IF(OR(P431="",Q431=""),"",EDATE(P431,Q431))</f>
        <v/>
      </c>
      <c r="S431" s="14">
        <f>IF(R431="","",IF(R431&lt;DATADATE,"EXPIRED",IF(R431-DATADATE&lt;=WARN_EXP,"EXPIRING","")))</f>
        <v/>
      </c>
      <c r="T431" s="14">
        <f>IF(OR(I431="",J431=""),"",MAX(0,I431-J431))</f>
        <v/>
      </c>
      <c r="U431" s="15" t="n"/>
      <c r="V431" s="15" t="n"/>
    </row>
    <row r="432">
      <c r="A432" s="14">
        <f>IF(C432="","",PROJ&amp;"-"&amp;"HO"&amp;"-"&amp;B432&amp;"-"&amp;TEXT(C432,"0000"))</f>
        <v/>
      </c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6" t="n"/>
      <c r="M432" s="15" t="n"/>
      <c r="N432" s="16" t="n"/>
      <c r="O432" s="15" t="n"/>
      <c r="P432" s="16" t="n"/>
      <c r="Q432" s="15" t="n"/>
      <c r="R432" s="17">
        <f>IF(OR(P432="",Q432=""),"",EDATE(P432,Q432))</f>
        <v/>
      </c>
      <c r="S432" s="14">
        <f>IF(R432="","",IF(R432&lt;DATADATE,"EXPIRED",IF(R432-DATADATE&lt;=WARN_EXP,"EXPIRING","")))</f>
        <v/>
      </c>
      <c r="T432" s="14">
        <f>IF(OR(I432="",J432=""),"",MAX(0,I432-J432))</f>
        <v/>
      </c>
      <c r="U432" s="15" t="n"/>
      <c r="V432" s="15" t="n"/>
    </row>
    <row r="433">
      <c r="A433" s="14">
        <f>IF(C433="","",PROJ&amp;"-"&amp;"HO"&amp;"-"&amp;B433&amp;"-"&amp;TEXT(C433,"0000"))</f>
        <v/>
      </c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6" t="n"/>
      <c r="M433" s="15" t="n"/>
      <c r="N433" s="16" t="n"/>
      <c r="O433" s="15" t="n"/>
      <c r="P433" s="16" t="n"/>
      <c r="Q433" s="15" t="n"/>
      <c r="R433" s="17">
        <f>IF(OR(P433="",Q433=""),"",EDATE(P433,Q433))</f>
        <v/>
      </c>
      <c r="S433" s="14">
        <f>IF(R433="","",IF(R433&lt;DATADATE,"EXPIRED",IF(R433-DATADATE&lt;=WARN_EXP,"EXPIRING","")))</f>
        <v/>
      </c>
      <c r="T433" s="14">
        <f>IF(OR(I433="",J433=""),"",MAX(0,I433-J433))</f>
        <v/>
      </c>
      <c r="U433" s="15" t="n"/>
      <c r="V433" s="15" t="n"/>
    </row>
    <row r="434">
      <c r="A434" s="14">
        <f>IF(C434="","",PROJ&amp;"-"&amp;"HO"&amp;"-"&amp;B434&amp;"-"&amp;TEXT(C434,"0000"))</f>
        <v/>
      </c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6" t="n"/>
      <c r="M434" s="15" t="n"/>
      <c r="N434" s="16" t="n"/>
      <c r="O434" s="15" t="n"/>
      <c r="P434" s="16" t="n"/>
      <c r="Q434" s="15" t="n"/>
      <c r="R434" s="17">
        <f>IF(OR(P434="",Q434=""),"",EDATE(P434,Q434))</f>
        <v/>
      </c>
      <c r="S434" s="14">
        <f>IF(R434="","",IF(R434&lt;DATADATE,"EXPIRED",IF(R434-DATADATE&lt;=WARN_EXP,"EXPIRING","")))</f>
        <v/>
      </c>
      <c r="T434" s="14">
        <f>IF(OR(I434="",J434=""),"",MAX(0,I434-J434))</f>
        <v/>
      </c>
      <c r="U434" s="15" t="n"/>
      <c r="V434" s="15" t="n"/>
    </row>
    <row r="435">
      <c r="A435" s="14">
        <f>IF(C435="","",PROJ&amp;"-"&amp;"HO"&amp;"-"&amp;B435&amp;"-"&amp;TEXT(C435,"0000"))</f>
        <v/>
      </c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6" t="n"/>
      <c r="M435" s="15" t="n"/>
      <c r="N435" s="16" t="n"/>
      <c r="O435" s="15" t="n"/>
      <c r="P435" s="16" t="n"/>
      <c r="Q435" s="15" t="n"/>
      <c r="R435" s="17">
        <f>IF(OR(P435="",Q435=""),"",EDATE(P435,Q435))</f>
        <v/>
      </c>
      <c r="S435" s="14">
        <f>IF(R435="","",IF(R435&lt;DATADATE,"EXPIRED",IF(R435-DATADATE&lt;=WARN_EXP,"EXPIRING","")))</f>
        <v/>
      </c>
      <c r="T435" s="14">
        <f>IF(OR(I435="",J435=""),"",MAX(0,I435-J435))</f>
        <v/>
      </c>
      <c r="U435" s="15" t="n"/>
      <c r="V435" s="15" t="n"/>
    </row>
    <row r="436">
      <c r="A436" s="14">
        <f>IF(C436="","",PROJ&amp;"-"&amp;"HO"&amp;"-"&amp;B436&amp;"-"&amp;TEXT(C436,"0000"))</f>
        <v/>
      </c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6" t="n"/>
      <c r="M436" s="15" t="n"/>
      <c r="N436" s="16" t="n"/>
      <c r="O436" s="15" t="n"/>
      <c r="P436" s="16" t="n"/>
      <c r="Q436" s="15" t="n"/>
      <c r="R436" s="17">
        <f>IF(OR(P436="",Q436=""),"",EDATE(P436,Q436))</f>
        <v/>
      </c>
      <c r="S436" s="14">
        <f>IF(R436="","",IF(R436&lt;DATADATE,"EXPIRED",IF(R436-DATADATE&lt;=WARN_EXP,"EXPIRING","")))</f>
        <v/>
      </c>
      <c r="T436" s="14">
        <f>IF(OR(I436="",J436=""),"",MAX(0,I436-J436))</f>
        <v/>
      </c>
      <c r="U436" s="15" t="n"/>
      <c r="V436" s="15" t="n"/>
    </row>
    <row r="437">
      <c r="A437" s="14">
        <f>IF(C437="","",PROJ&amp;"-"&amp;"HO"&amp;"-"&amp;B437&amp;"-"&amp;TEXT(C437,"0000"))</f>
        <v/>
      </c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6" t="n"/>
      <c r="M437" s="15" t="n"/>
      <c r="N437" s="16" t="n"/>
      <c r="O437" s="15" t="n"/>
      <c r="P437" s="16" t="n"/>
      <c r="Q437" s="15" t="n"/>
      <c r="R437" s="17">
        <f>IF(OR(P437="",Q437=""),"",EDATE(P437,Q437))</f>
        <v/>
      </c>
      <c r="S437" s="14">
        <f>IF(R437="","",IF(R437&lt;DATADATE,"EXPIRED",IF(R437-DATADATE&lt;=WARN_EXP,"EXPIRING","")))</f>
        <v/>
      </c>
      <c r="T437" s="14">
        <f>IF(OR(I437="",J437=""),"",MAX(0,I437-J437))</f>
        <v/>
      </c>
      <c r="U437" s="15" t="n"/>
      <c r="V437" s="15" t="n"/>
    </row>
    <row r="438">
      <c r="A438" s="14">
        <f>IF(C438="","",PROJ&amp;"-"&amp;"HO"&amp;"-"&amp;B438&amp;"-"&amp;TEXT(C438,"0000"))</f>
        <v/>
      </c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6" t="n"/>
      <c r="M438" s="15" t="n"/>
      <c r="N438" s="16" t="n"/>
      <c r="O438" s="15" t="n"/>
      <c r="P438" s="16" t="n"/>
      <c r="Q438" s="15" t="n"/>
      <c r="R438" s="17">
        <f>IF(OR(P438="",Q438=""),"",EDATE(P438,Q438))</f>
        <v/>
      </c>
      <c r="S438" s="14">
        <f>IF(R438="","",IF(R438&lt;DATADATE,"EXPIRED",IF(R438-DATADATE&lt;=WARN_EXP,"EXPIRING","")))</f>
        <v/>
      </c>
      <c r="T438" s="14">
        <f>IF(OR(I438="",J438=""),"",MAX(0,I438-J438))</f>
        <v/>
      </c>
      <c r="U438" s="15" t="n"/>
      <c r="V438" s="15" t="n"/>
    </row>
    <row r="439">
      <c r="A439" s="14">
        <f>IF(C439="","",PROJ&amp;"-"&amp;"HO"&amp;"-"&amp;B439&amp;"-"&amp;TEXT(C439,"0000"))</f>
        <v/>
      </c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6" t="n"/>
      <c r="M439" s="15" t="n"/>
      <c r="N439" s="16" t="n"/>
      <c r="O439" s="15" t="n"/>
      <c r="P439" s="16" t="n"/>
      <c r="Q439" s="15" t="n"/>
      <c r="R439" s="17">
        <f>IF(OR(P439="",Q439=""),"",EDATE(P439,Q439))</f>
        <v/>
      </c>
      <c r="S439" s="14">
        <f>IF(R439="","",IF(R439&lt;DATADATE,"EXPIRED",IF(R439-DATADATE&lt;=WARN_EXP,"EXPIRING","")))</f>
        <v/>
      </c>
      <c r="T439" s="14">
        <f>IF(OR(I439="",J439=""),"",MAX(0,I439-J439))</f>
        <v/>
      </c>
      <c r="U439" s="15" t="n"/>
      <c r="V439" s="15" t="n"/>
    </row>
    <row r="440">
      <c r="A440" s="14">
        <f>IF(C440="","",PROJ&amp;"-"&amp;"HO"&amp;"-"&amp;B440&amp;"-"&amp;TEXT(C440,"0000"))</f>
        <v/>
      </c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6" t="n"/>
      <c r="M440" s="15" t="n"/>
      <c r="N440" s="16" t="n"/>
      <c r="O440" s="15" t="n"/>
      <c r="P440" s="16" t="n"/>
      <c r="Q440" s="15" t="n"/>
      <c r="R440" s="17">
        <f>IF(OR(P440="",Q440=""),"",EDATE(P440,Q440))</f>
        <v/>
      </c>
      <c r="S440" s="14">
        <f>IF(R440="","",IF(R440&lt;DATADATE,"EXPIRED",IF(R440-DATADATE&lt;=WARN_EXP,"EXPIRING","")))</f>
        <v/>
      </c>
      <c r="T440" s="14">
        <f>IF(OR(I440="",J440=""),"",MAX(0,I440-J440))</f>
        <v/>
      </c>
      <c r="U440" s="15" t="n"/>
      <c r="V440" s="15" t="n"/>
    </row>
    <row r="441">
      <c r="A441" s="14">
        <f>IF(C441="","",PROJ&amp;"-"&amp;"HO"&amp;"-"&amp;B441&amp;"-"&amp;TEXT(C441,"0000"))</f>
        <v/>
      </c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6" t="n"/>
      <c r="M441" s="15" t="n"/>
      <c r="N441" s="16" t="n"/>
      <c r="O441" s="15" t="n"/>
      <c r="P441" s="16" t="n"/>
      <c r="Q441" s="15" t="n"/>
      <c r="R441" s="17">
        <f>IF(OR(P441="",Q441=""),"",EDATE(P441,Q441))</f>
        <v/>
      </c>
      <c r="S441" s="14">
        <f>IF(R441="","",IF(R441&lt;DATADATE,"EXPIRED",IF(R441-DATADATE&lt;=WARN_EXP,"EXPIRING","")))</f>
        <v/>
      </c>
      <c r="T441" s="14">
        <f>IF(OR(I441="",J441=""),"",MAX(0,I441-J441))</f>
        <v/>
      </c>
      <c r="U441" s="15" t="n"/>
      <c r="V441" s="15" t="n"/>
    </row>
    <row r="442">
      <c r="A442" s="14">
        <f>IF(C442="","",PROJ&amp;"-"&amp;"HO"&amp;"-"&amp;B442&amp;"-"&amp;TEXT(C442,"0000"))</f>
        <v/>
      </c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6" t="n"/>
      <c r="M442" s="15" t="n"/>
      <c r="N442" s="16" t="n"/>
      <c r="O442" s="15" t="n"/>
      <c r="P442" s="16" t="n"/>
      <c r="Q442" s="15" t="n"/>
      <c r="R442" s="17">
        <f>IF(OR(P442="",Q442=""),"",EDATE(P442,Q442))</f>
        <v/>
      </c>
      <c r="S442" s="14">
        <f>IF(R442="","",IF(R442&lt;DATADATE,"EXPIRED",IF(R442-DATADATE&lt;=WARN_EXP,"EXPIRING","")))</f>
        <v/>
      </c>
      <c r="T442" s="14">
        <f>IF(OR(I442="",J442=""),"",MAX(0,I442-J442))</f>
        <v/>
      </c>
      <c r="U442" s="15" t="n"/>
      <c r="V442" s="15" t="n"/>
    </row>
    <row r="443">
      <c r="A443" s="14">
        <f>IF(C443="","",PROJ&amp;"-"&amp;"HO"&amp;"-"&amp;B443&amp;"-"&amp;TEXT(C443,"0000"))</f>
        <v/>
      </c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6" t="n"/>
      <c r="M443" s="15" t="n"/>
      <c r="N443" s="16" t="n"/>
      <c r="O443" s="15" t="n"/>
      <c r="P443" s="16" t="n"/>
      <c r="Q443" s="15" t="n"/>
      <c r="R443" s="17">
        <f>IF(OR(P443="",Q443=""),"",EDATE(P443,Q443))</f>
        <v/>
      </c>
      <c r="S443" s="14">
        <f>IF(R443="","",IF(R443&lt;DATADATE,"EXPIRED",IF(R443-DATADATE&lt;=WARN_EXP,"EXPIRING","")))</f>
        <v/>
      </c>
      <c r="T443" s="14">
        <f>IF(OR(I443="",J443=""),"",MAX(0,I443-J443))</f>
        <v/>
      </c>
      <c r="U443" s="15" t="n"/>
      <c r="V443" s="15" t="n"/>
    </row>
    <row r="444">
      <c r="A444" s="14">
        <f>IF(C444="","",PROJ&amp;"-"&amp;"HO"&amp;"-"&amp;B444&amp;"-"&amp;TEXT(C444,"0000"))</f>
        <v/>
      </c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6" t="n"/>
      <c r="M444" s="15" t="n"/>
      <c r="N444" s="16" t="n"/>
      <c r="O444" s="15" t="n"/>
      <c r="P444" s="16" t="n"/>
      <c r="Q444" s="15" t="n"/>
      <c r="R444" s="17">
        <f>IF(OR(P444="",Q444=""),"",EDATE(P444,Q444))</f>
        <v/>
      </c>
      <c r="S444" s="14">
        <f>IF(R444="","",IF(R444&lt;DATADATE,"EXPIRED",IF(R444-DATADATE&lt;=WARN_EXP,"EXPIRING","")))</f>
        <v/>
      </c>
      <c r="T444" s="14">
        <f>IF(OR(I444="",J444=""),"",MAX(0,I444-J444))</f>
        <v/>
      </c>
      <c r="U444" s="15" t="n"/>
      <c r="V444" s="15" t="n"/>
    </row>
    <row r="445">
      <c r="A445" s="14">
        <f>IF(C445="","",PROJ&amp;"-"&amp;"HO"&amp;"-"&amp;B445&amp;"-"&amp;TEXT(C445,"0000"))</f>
        <v/>
      </c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6" t="n"/>
      <c r="M445" s="15" t="n"/>
      <c r="N445" s="16" t="n"/>
      <c r="O445" s="15" t="n"/>
      <c r="P445" s="16" t="n"/>
      <c r="Q445" s="15" t="n"/>
      <c r="R445" s="17">
        <f>IF(OR(P445="",Q445=""),"",EDATE(P445,Q445))</f>
        <v/>
      </c>
      <c r="S445" s="14">
        <f>IF(R445="","",IF(R445&lt;DATADATE,"EXPIRED",IF(R445-DATADATE&lt;=WARN_EXP,"EXPIRING","")))</f>
        <v/>
      </c>
      <c r="T445" s="14">
        <f>IF(OR(I445="",J445=""),"",MAX(0,I445-J445))</f>
        <v/>
      </c>
      <c r="U445" s="15" t="n"/>
      <c r="V445" s="15" t="n"/>
    </row>
    <row r="446">
      <c r="A446" s="14">
        <f>IF(C446="","",PROJ&amp;"-"&amp;"HO"&amp;"-"&amp;B446&amp;"-"&amp;TEXT(C446,"0000"))</f>
        <v/>
      </c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6" t="n"/>
      <c r="M446" s="15" t="n"/>
      <c r="N446" s="16" t="n"/>
      <c r="O446" s="15" t="n"/>
      <c r="P446" s="16" t="n"/>
      <c r="Q446" s="15" t="n"/>
      <c r="R446" s="17">
        <f>IF(OR(P446="",Q446=""),"",EDATE(P446,Q446))</f>
        <v/>
      </c>
      <c r="S446" s="14">
        <f>IF(R446="","",IF(R446&lt;DATADATE,"EXPIRED",IF(R446-DATADATE&lt;=WARN_EXP,"EXPIRING","")))</f>
        <v/>
      </c>
      <c r="T446" s="14">
        <f>IF(OR(I446="",J446=""),"",MAX(0,I446-J446))</f>
        <v/>
      </c>
      <c r="U446" s="15" t="n"/>
      <c r="V446" s="15" t="n"/>
    </row>
    <row r="447">
      <c r="A447" s="14">
        <f>IF(C447="","",PROJ&amp;"-"&amp;"HO"&amp;"-"&amp;B447&amp;"-"&amp;TEXT(C447,"0000"))</f>
        <v/>
      </c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6" t="n"/>
      <c r="M447" s="15" t="n"/>
      <c r="N447" s="16" t="n"/>
      <c r="O447" s="15" t="n"/>
      <c r="P447" s="16" t="n"/>
      <c r="Q447" s="15" t="n"/>
      <c r="R447" s="17">
        <f>IF(OR(P447="",Q447=""),"",EDATE(P447,Q447))</f>
        <v/>
      </c>
      <c r="S447" s="14">
        <f>IF(R447="","",IF(R447&lt;DATADATE,"EXPIRED",IF(R447-DATADATE&lt;=WARN_EXP,"EXPIRING","")))</f>
        <v/>
      </c>
      <c r="T447" s="14">
        <f>IF(OR(I447="",J447=""),"",MAX(0,I447-J447))</f>
        <v/>
      </c>
      <c r="U447" s="15" t="n"/>
      <c r="V447" s="15" t="n"/>
    </row>
    <row r="448">
      <c r="A448" s="14">
        <f>IF(C448="","",PROJ&amp;"-"&amp;"HO"&amp;"-"&amp;B448&amp;"-"&amp;TEXT(C448,"0000"))</f>
        <v/>
      </c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6" t="n"/>
      <c r="M448" s="15" t="n"/>
      <c r="N448" s="16" t="n"/>
      <c r="O448" s="15" t="n"/>
      <c r="P448" s="16" t="n"/>
      <c r="Q448" s="15" t="n"/>
      <c r="R448" s="17">
        <f>IF(OR(P448="",Q448=""),"",EDATE(P448,Q448))</f>
        <v/>
      </c>
      <c r="S448" s="14">
        <f>IF(R448="","",IF(R448&lt;DATADATE,"EXPIRED",IF(R448-DATADATE&lt;=WARN_EXP,"EXPIRING","")))</f>
        <v/>
      </c>
      <c r="T448" s="14">
        <f>IF(OR(I448="",J448=""),"",MAX(0,I448-J448))</f>
        <v/>
      </c>
      <c r="U448" s="15" t="n"/>
      <c r="V448" s="15" t="n"/>
    </row>
    <row r="449">
      <c r="A449" s="14">
        <f>IF(C449="","",PROJ&amp;"-"&amp;"HO"&amp;"-"&amp;B449&amp;"-"&amp;TEXT(C449,"0000"))</f>
        <v/>
      </c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6" t="n"/>
      <c r="M449" s="15" t="n"/>
      <c r="N449" s="16" t="n"/>
      <c r="O449" s="15" t="n"/>
      <c r="P449" s="16" t="n"/>
      <c r="Q449" s="15" t="n"/>
      <c r="R449" s="17">
        <f>IF(OR(P449="",Q449=""),"",EDATE(P449,Q449))</f>
        <v/>
      </c>
      <c r="S449" s="14">
        <f>IF(R449="","",IF(R449&lt;DATADATE,"EXPIRED",IF(R449-DATADATE&lt;=WARN_EXP,"EXPIRING","")))</f>
        <v/>
      </c>
      <c r="T449" s="14">
        <f>IF(OR(I449="",J449=""),"",MAX(0,I449-J449))</f>
        <v/>
      </c>
      <c r="U449" s="15" t="n"/>
      <c r="V449" s="15" t="n"/>
    </row>
    <row r="450">
      <c r="A450" s="14">
        <f>IF(C450="","",PROJ&amp;"-"&amp;"HO"&amp;"-"&amp;B450&amp;"-"&amp;TEXT(C450,"0000"))</f>
        <v/>
      </c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6" t="n"/>
      <c r="M450" s="15" t="n"/>
      <c r="N450" s="16" t="n"/>
      <c r="O450" s="15" t="n"/>
      <c r="P450" s="16" t="n"/>
      <c r="Q450" s="15" t="n"/>
      <c r="R450" s="17">
        <f>IF(OR(P450="",Q450=""),"",EDATE(P450,Q450))</f>
        <v/>
      </c>
      <c r="S450" s="14">
        <f>IF(R450="","",IF(R450&lt;DATADATE,"EXPIRED",IF(R450-DATADATE&lt;=WARN_EXP,"EXPIRING","")))</f>
        <v/>
      </c>
      <c r="T450" s="14">
        <f>IF(OR(I450="",J450=""),"",MAX(0,I450-J450))</f>
        <v/>
      </c>
      <c r="U450" s="15" t="n"/>
      <c r="V450" s="15" t="n"/>
    </row>
    <row r="451">
      <c r="A451" s="14">
        <f>IF(C451="","",PROJ&amp;"-"&amp;"HO"&amp;"-"&amp;B451&amp;"-"&amp;TEXT(C451,"0000"))</f>
        <v/>
      </c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6" t="n"/>
      <c r="M451" s="15" t="n"/>
      <c r="N451" s="16" t="n"/>
      <c r="O451" s="15" t="n"/>
      <c r="P451" s="16" t="n"/>
      <c r="Q451" s="15" t="n"/>
      <c r="R451" s="17">
        <f>IF(OR(P451="",Q451=""),"",EDATE(P451,Q451))</f>
        <v/>
      </c>
      <c r="S451" s="14">
        <f>IF(R451="","",IF(R451&lt;DATADATE,"EXPIRED",IF(R451-DATADATE&lt;=WARN_EXP,"EXPIRING","")))</f>
        <v/>
      </c>
      <c r="T451" s="14">
        <f>IF(OR(I451="",J451=""),"",MAX(0,I451-J451))</f>
        <v/>
      </c>
      <c r="U451" s="15" t="n"/>
      <c r="V451" s="15" t="n"/>
    </row>
    <row r="452">
      <c r="A452" s="14">
        <f>IF(C452="","",PROJ&amp;"-"&amp;"HO"&amp;"-"&amp;B452&amp;"-"&amp;TEXT(C452,"0000"))</f>
        <v/>
      </c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6" t="n"/>
      <c r="M452" s="15" t="n"/>
      <c r="N452" s="16" t="n"/>
      <c r="O452" s="15" t="n"/>
      <c r="P452" s="16" t="n"/>
      <c r="Q452" s="15" t="n"/>
      <c r="R452" s="17">
        <f>IF(OR(P452="",Q452=""),"",EDATE(P452,Q452))</f>
        <v/>
      </c>
      <c r="S452" s="14">
        <f>IF(R452="","",IF(R452&lt;DATADATE,"EXPIRED",IF(R452-DATADATE&lt;=WARN_EXP,"EXPIRING","")))</f>
        <v/>
      </c>
      <c r="T452" s="14">
        <f>IF(OR(I452="",J452=""),"",MAX(0,I452-J452))</f>
        <v/>
      </c>
      <c r="U452" s="15" t="n"/>
      <c r="V452" s="15" t="n"/>
    </row>
    <row r="453">
      <c r="A453" s="14">
        <f>IF(C453="","",PROJ&amp;"-"&amp;"HO"&amp;"-"&amp;B453&amp;"-"&amp;TEXT(C453,"0000"))</f>
        <v/>
      </c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6" t="n"/>
      <c r="M453" s="15" t="n"/>
      <c r="N453" s="16" t="n"/>
      <c r="O453" s="15" t="n"/>
      <c r="P453" s="16" t="n"/>
      <c r="Q453" s="15" t="n"/>
      <c r="R453" s="17">
        <f>IF(OR(P453="",Q453=""),"",EDATE(P453,Q453))</f>
        <v/>
      </c>
      <c r="S453" s="14">
        <f>IF(R453="","",IF(R453&lt;DATADATE,"EXPIRED",IF(R453-DATADATE&lt;=WARN_EXP,"EXPIRING","")))</f>
        <v/>
      </c>
      <c r="T453" s="14">
        <f>IF(OR(I453="",J453=""),"",MAX(0,I453-J453))</f>
        <v/>
      </c>
      <c r="U453" s="15" t="n"/>
      <c r="V453" s="15" t="n"/>
    </row>
    <row r="454">
      <c r="A454" s="14">
        <f>IF(C454="","",PROJ&amp;"-"&amp;"HO"&amp;"-"&amp;B454&amp;"-"&amp;TEXT(C454,"0000"))</f>
        <v/>
      </c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6" t="n"/>
      <c r="M454" s="15" t="n"/>
      <c r="N454" s="16" t="n"/>
      <c r="O454" s="15" t="n"/>
      <c r="P454" s="16" t="n"/>
      <c r="Q454" s="15" t="n"/>
      <c r="R454" s="17">
        <f>IF(OR(P454="",Q454=""),"",EDATE(P454,Q454))</f>
        <v/>
      </c>
      <c r="S454" s="14">
        <f>IF(R454="","",IF(R454&lt;DATADATE,"EXPIRED",IF(R454-DATADATE&lt;=WARN_EXP,"EXPIRING","")))</f>
        <v/>
      </c>
      <c r="T454" s="14">
        <f>IF(OR(I454="",J454=""),"",MAX(0,I454-J454))</f>
        <v/>
      </c>
      <c r="U454" s="15" t="n"/>
      <c r="V454" s="15" t="n"/>
    </row>
    <row r="455">
      <c r="A455" s="14">
        <f>IF(C455="","",PROJ&amp;"-"&amp;"HO"&amp;"-"&amp;B455&amp;"-"&amp;TEXT(C455,"0000"))</f>
        <v/>
      </c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6" t="n"/>
      <c r="M455" s="15" t="n"/>
      <c r="N455" s="16" t="n"/>
      <c r="O455" s="15" t="n"/>
      <c r="P455" s="16" t="n"/>
      <c r="Q455" s="15" t="n"/>
      <c r="R455" s="17">
        <f>IF(OR(P455="",Q455=""),"",EDATE(P455,Q455))</f>
        <v/>
      </c>
      <c r="S455" s="14">
        <f>IF(R455="","",IF(R455&lt;DATADATE,"EXPIRED",IF(R455-DATADATE&lt;=WARN_EXP,"EXPIRING","")))</f>
        <v/>
      </c>
      <c r="T455" s="14">
        <f>IF(OR(I455="",J455=""),"",MAX(0,I455-J455))</f>
        <v/>
      </c>
      <c r="U455" s="15" t="n"/>
      <c r="V455" s="15" t="n"/>
    </row>
    <row r="456">
      <c r="A456" s="14">
        <f>IF(C456="","",PROJ&amp;"-"&amp;"HO"&amp;"-"&amp;B456&amp;"-"&amp;TEXT(C456,"0000"))</f>
        <v/>
      </c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6" t="n"/>
      <c r="M456" s="15" t="n"/>
      <c r="N456" s="16" t="n"/>
      <c r="O456" s="15" t="n"/>
      <c r="P456" s="16" t="n"/>
      <c r="Q456" s="15" t="n"/>
      <c r="R456" s="17">
        <f>IF(OR(P456="",Q456=""),"",EDATE(P456,Q456))</f>
        <v/>
      </c>
      <c r="S456" s="14">
        <f>IF(R456="","",IF(R456&lt;DATADATE,"EXPIRED",IF(R456-DATADATE&lt;=WARN_EXP,"EXPIRING","")))</f>
        <v/>
      </c>
      <c r="T456" s="14">
        <f>IF(OR(I456="",J456=""),"",MAX(0,I456-J456))</f>
        <v/>
      </c>
      <c r="U456" s="15" t="n"/>
      <c r="V456" s="15" t="n"/>
    </row>
    <row r="457">
      <c r="A457" s="14">
        <f>IF(C457="","",PROJ&amp;"-"&amp;"HO"&amp;"-"&amp;B457&amp;"-"&amp;TEXT(C457,"0000"))</f>
        <v/>
      </c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6" t="n"/>
      <c r="M457" s="15" t="n"/>
      <c r="N457" s="16" t="n"/>
      <c r="O457" s="15" t="n"/>
      <c r="P457" s="16" t="n"/>
      <c r="Q457" s="15" t="n"/>
      <c r="R457" s="17">
        <f>IF(OR(P457="",Q457=""),"",EDATE(P457,Q457))</f>
        <v/>
      </c>
      <c r="S457" s="14">
        <f>IF(R457="","",IF(R457&lt;DATADATE,"EXPIRED",IF(R457-DATADATE&lt;=WARN_EXP,"EXPIRING","")))</f>
        <v/>
      </c>
      <c r="T457" s="14">
        <f>IF(OR(I457="",J457=""),"",MAX(0,I457-J457))</f>
        <v/>
      </c>
      <c r="U457" s="15" t="n"/>
      <c r="V457" s="15" t="n"/>
    </row>
    <row r="458">
      <c r="A458" s="14">
        <f>IF(C458="","",PROJ&amp;"-"&amp;"HO"&amp;"-"&amp;B458&amp;"-"&amp;TEXT(C458,"0000"))</f>
        <v/>
      </c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6" t="n"/>
      <c r="M458" s="15" t="n"/>
      <c r="N458" s="16" t="n"/>
      <c r="O458" s="15" t="n"/>
      <c r="P458" s="16" t="n"/>
      <c r="Q458" s="15" t="n"/>
      <c r="R458" s="17">
        <f>IF(OR(P458="",Q458=""),"",EDATE(P458,Q458))</f>
        <v/>
      </c>
      <c r="S458" s="14">
        <f>IF(R458="","",IF(R458&lt;DATADATE,"EXPIRED",IF(R458-DATADATE&lt;=WARN_EXP,"EXPIRING","")))</f>
        <v/>
      </c>
      <c r="T458" s="14">
        <f>IF(OR(I458="",J458=""),"",MAX(0,I458-J458))</f>
        <v/>
      </c>
      <c r="U458" s="15" t="n"/>
      <c r="V458" s="15" t="n"/>
    </row>
    <row r="459">
      <c r="A459" s="14">
        <f>IF(C459="","",PROJ&amp;"-"&amp;"HO"&amp;"-"&amp;B459&amp;"-"&amp;TEXT(C459,"0000"))</f>
        <v/>
      </c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6" t="n"/>
      <c r="M459" s="15" t="n"/>
      <c r="N459" s="16" t="n"/>
      <c r="O459" s="15" t="n"/>
      <c r="P459" s="16" t="n"/>
      <c r="Q459" s="15" t="n"/>
      <c r="R459" s="17">
        <f>IF(OR(P459="",Q459=""),"",EDATE(P459,Q459))</f>
        <v/>
      </c>
      <c r="S459" s="14">
        <f>IF(R459="","",IF(R459&lt;DATADATE,"EXPIRED",IF(R459-DATADATE&lt;=WARN_EXP,"EXPIRING","")))</f>
        <v/>
      </c>
      <c r="T459" s="14">
        <f>IF(OR(I459="",J459=""),"",MAX(0,I459-J459))</f>
        <v/>
      </c>
      <c r="U459" s="15" t="n"/>
      <c r="V459" s="15" t="n"/>
    </row>
    <row r="460">
      <c r="A460" s="14">
        <f>IF(C460="","",PROJ&amp;"-"&amp;"HO"&amp;"-"&amp;B460&amp;"-"&amp;TEXT(C460,"0000"))</f>
        <v/>
      </c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6" t="n"/>
      <c r="M460" s="15" t="n"/>
      <c r="N460" s="16" t="n"/>
      <c r="O460" s="15" t="n"/>
      <c r="P460" s="16" t="n"/>
      <c r="Q460" s="15" t="n"/>
      <c r="R460" s="17">
        <f>IF(OR(P460="",Q460=""),"",EDATE(P460,Q460))</f>
        <v/>
      </c>
      <c r="S460" s="14">
        <f>IF(R460="","",IF(R460&lt;DATADATE,"EXPIRED",IF(R460-DATADATE&lt;=WARN_EXP,"EXPIRING","")))</f>
        <v/>
      </c>
      <c r="T460" s="14">
        <f>IF(OR(I460="",J460=""),"",MAX(0,I460-J460))</f>
        <v/>
      </c>
      <c r="U460" s="15" t="n"/>
      <c r="V460" s="15" t="n"/>
    </row>
    <row r="461">
      <c r="A461" s="14">
        <f>IF(C461="","",PROJ&amp;"-"&amp;"HO"&amp;"-"&amp;B461&amp;"-"&amp;TEXT(C461,"0000"))</f>
        <v/>
      </c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6" t="n"/>
      <c r="M461" s="15" t="n"/>
      <c r="N461" s="16" t="n"/>
      <c r="O461" s="15" t="n"/>
      <c r="P461" s="16" t="n"/>
      <c r="Q461" s="15" t="n"/>
      <c r="R461" s="17">
        <f>IF(OR(P461="",Q461=""),"",EDATE(P461,Q461))</f>
        <v/>
      </c>
      <c r="S461" s="14">
        <f>IF(R461="","",IF(R461&lt;DATADATE,"EXPIRED",IF(R461-DATADATE&lt;=WARN_EXP,"EXPIRING","")))</f>
        <v/>
      </c>
      <c r="T461" s="14">
        <f>IF(OR(I461="",J461=""),"",MAX(0,I461-J461))</f>
        <v/>
      </c>
      <c r="U461" s="15" t="n"/>
      <c r="V461" s="15" t="n"/>
    </row>
    <row r="462">
      <c r="A462" s="14">
        <f>IF(C462="","",PROJ&amp;"-"&amp;"HO"&amp;"-"&amp;B462&amp;"-"&amp;TEXT(C462,"0000"))</f>
        <v/>
      </c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6" t="n"/>
      <c r="M462" s="15" t="n"/>
      <c r="N462" s="16" t="n"/>
      <c r="O462" s="15" t="n"/>
      <c r="P462" s="16" t="n"/>
      <c r="Q462" s="15" t="n"/>
      <c r="R462" s="17">
        <f>IF(OR(P462="",Q462=""),"",EDATE(P462,Q462))</f>
        <v/>
      </c>
      <c r="S462" s="14">
        <f>IF(R462="","",IF(R462&lt;DATADATE,"EXPIRED",IF(R462-DATADATE&lt;=WARN_EXP,"EXPIRING","")))</f>
        <v/>
      </c>
      <c r="T462" s="14">
        <f>IF(OR(I462="",J462=""),"",MAX(0,I462-J462))</f>
        <v/>
      </c>
      <c r="U462" s="15" t="n"/>
      <c r="V462" s="15" t="n"/>
    </row>
    <row r="463">
      <c r="A463" s="14">
        <f>IF(C463="","",PROJ&amp;"-"&amp;"HO"&amp;"-"&amp;B463&amp;"-"&amp;TEXT(C463,"0000"))</f>
        <v/>
      </c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6" t="n"/>
      <c r="M463" s="15" t="n"/>
      <c r="N463" s="16" t="n"/>
      <c r="O463" s="15" t="n"/>
      <c r="P463" s="16" t="n"/>
      <c r="Q463" s="15" t="n"/>
      <c r="R463" s="17">
        <f>IF(OR(P463="",Q463=""),"",EDATE(P463,Q463))</f>
        <v/>
      </c>
      <c r="S463" s="14">
        <f>IF(R463="","",IF(R463&lt;DATADATE,"EXPIRED",IF(R463-DATADATE&lt;=WARN_EXP,"EXPIRING","")))</f>
        <v/>
      </c>
      <c r="T463" s="14">
        <f>IF(OR(I463="",J463=""),"",MAX(0,I463-J463))</f>
        <v/>
      </c>
      <c r="U463" s="15" t="n"/>
      <c r="V463" s="15" t="n"/>
    </row>
    <row r="464">
      <c r="A464" s="14">
        <f>IF(C464="","",PROJ&amp;"-"&amp;"HO"&amp;"-"&amp;B464&amp;"-"&amp;TEXT(C464,"0000"))</f>
        <v/>
      </c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6" t="n"/>
      <c r="M464" s="15" t="n"/>
      <c r="N464" s="16" t="n"/>
      <c r="O464" s="15" t="n"/>
      <c r="P464" s="16" t="n"/>
      <c r="Q464" s="15" t="n"/>
      <c r="R464" s="17">
        <f>IF(OR(P464="",Q464=""),"",EDATE(P464,Q464))</f>
        <v/>
      </c>
      <c r="S464" s="14">
        <f>IF(R464="","",IF(R464&lt;DATADATE,"EXPIRED",IF(R464-DATADATE&lt;=WARN_EXP,"EXPIRING","")))</f>
        <v/>
      </c>
      <c r="T464" s="14">
        <f>IF(OR(I464="",J464=""),"",MAX(0,I464-J464))</f>
        <v/>
      </c>
      <c r="U464" s="15" t="n"/>
      <c r="V464" s="15" t="n"/>
    </row>
    <row r="465">
      <c r="A465" s="14">
        <f>IF(C465="","",PROJ&amp;"-"&amp;"HO"&amp;"-"&amp;B465&amp;"-"&amp;TEXT(C465,"0000"))</f>
        <v/>
      </c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6" t="n"/>
      <c r="M465" s="15" t="n"/>
      <c r="N465" s="16" t="n"/>
      <c r="O465" s="15" t="n"/>
      <c r="P465" s="16" t="n"/>
      <c r="Q465" s="15" t="n"/>
      <c r="R465" s="17">
        <f>IF(OR(P465="",Q465=""),"",EDATE(P465,Q465))</f>
        <v/>
      </c>
      <c r="S465" s="14">
        <f>IF(R465="","",IF(R465&lt;DATADATE,"EXPIRED",IF(R465-DATADATE&lt;=WARN_EXP,"EXPIRING","")))</f>
        <v/>
      </c>
      <c r="T465" s="14">
        <f>IF(OR(I465="",J465=""),"",MAX(0,I465-J465))</f>
        <v/>
      </c>
      <c r="U465" s="15" t="n"/>
      <c r="V465" s="15" t="n"/>
    </row>
    <row r="466">
      <c r="A466" s="14">
        <f>IF(C466="","",PROJ&amp;"-"&amp;"HO"&amp;"-"&amp;B466&amp;"-"&amp;TEXT(C466,"0000"))</f>
        <v/>
      </c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6" t="n"/>
      <c r="M466" s="15" t="n"/>
      <c r="N466" s="16" t="n"/>
      <c r="O466" s="15" t="n"/>
      <c r="P466" s="16" t="n"/>
      <c r="Q466" s="15" t="n"/>
      <c r="R466" s="17">
        <f>IF(OR(P466="",Q466=""),"",EDATE(P466,Q466))</f>
        <v/>
      </c>
      <c r="S466" s="14">
        <f>IF(R466="","",IF(R466&lt;DATADATE,"EXPIRED",IF(R466-DATADATE&lt;=WARN_EXP,"EXPIRING","")))</f>
        <v/>
      </c>
      <c r="T466" s="14">
        <f>IF(OR(I466="",J466=""),"",MAX(0,I466-J466))</f>
        <v/>
      </c>
      <c r="U466" s="15" t="n"/>
      <c r="V466" s="15" t="n"/>
    </row>
    <row r="467">
      <c r="A467" s="14">
        <f>IF(C467="","",PROJ&amp;"-"&amp;"HO"&amp;"-"&amp;B467&amp;"-"&amp;TEXT(C467,"0000"))</f>
        <v/>
      </c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6" t="n"/>
      <c r="M467" s="15" t="n"/>
      <c r="N467" s="16" t="n"/>
      <c r="O467" s="15" t="n"/>
      <c r="P467" s="16" t="n"/>
      <c r="Q467" s="15" t="n"/>
      <c r="R467" s="17">
        <f>IF(OR(P467="",Q467=""),"",EDATE(P467,Q467))</f>
        <v/>
      </c>
      <c r="S467" s="14">
        <f>IF(R467="","",IF(R467&lt;DATADATE,"EXPIRED",IF(R467-DATADATE&lt;=WARN_EXP,"EXPIRING","")))</f>
        <v/>
      </c>
      <c r="T467" s="14">
        <f>IF(OR(I467="",J467=""),"",MAX(0,I467-J467))</f>
        <v/>
      </c>
      <c r="U467" s="15" t="n"/>
      <c r="V467" s="15" t="n"/>
    </row>
    <row r="468">
      <c r="A468" s="14">
        <f>IF(C468="","",PROJ&amp;"-"&amp;"HO"&amp;"-"&amp;B468&amp;"-"&amp;TEXT(C468,"0000"))</f>
        <v/>
      </c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6" t="n"/>
      <c r="M468" s="15" t="n"/>
      <c r="N468" s="16" t="n"/>
      <c r="O468" s="15" t="n"/>
      <c r="P468" s="16" t="n"/>
      <c r="Q468" s="15" t="n"/>
      <c r="R468" s="17">
        <f>IF(OR(P468="",Q468=""),"",EDATE(P468,Q468))</f>
        <v/>
      </c>
      <c r="S468" s="14">
        <f>IF(R468="","",IF(R468&lt;DATADATE,"EXPIRED",IF(R468-DATADATE&lt;=WARN_EXP,"EXPIRING","")))</f>
        <v/>
      </c>
      <c r="T468" s="14">
        <f>IF(OR(I468="",J468=""),"",MAX(0,I468-J468))</f>
        <v/>
      </c>
      <c r="U468" s="15" t="n"/>
      <c r="V468" s="15" t="n"/>
    </row>
    <row r="469">
      <c r="A469" s="14">
        <f>IF(C469="","",PROJ&amp;"-"&amp;"HO"&amp;"-"&amp;B469&amp;"-"&amp;TEXT(C469,"0000"))</f>
        <v/>
      </c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6" t="n"/>
      <c r="M469" s="15" t="n"/>
      <c r="N469" s="16" t="n"/>
      <c r="O469" s="15" t="n"/>
      <c r="P469" s="16" t="n"/>
      <c r="Q469" s="15" t="n"/>
      <c r="R469" s="17">
        <f>IF(OR(P469="",Q469=""),"",EDATE(P469,Q469))</f>
        <v/>
      </c>
      <c r="S469" s="14">
        <f>IF(R469="","",IF(R469&lt;DATADATE,"EXPIRED",IF(R469-DATADATE&lt;=WARN_EXP,"EXPIRING","")))</f>
        <v/>
      </c>
      <c r="T469" s="14">
        <f>IF(OR(I469="",J469=""),"",MAX(0,I469-J469))</f>
        <v/>
      </c>
      <c r="U469" s="15" t="n"/>
      <c r="V469" s="15" t="n"/>
    </row>
    <row r="470">
      <c r="A470" s="14">
        <f>IF(C470="","",PROJ&amp;"-"&amp;"HO"&amp;"-"&amp;B470&amp;"-"&amp;TEXT(C470,"0000"))</f>
        <v/>
      </c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6" t="n"/>
      <c r="M470" s="15" t="n"/>
      <c r="N470" s="16" t="n"/>
      <c r="O470" s="15" t="n"/>
      <c r="P470" s="16" t="n"/>
      <c r="Q470" s="15" t="n"/>
      <c r="R470" s="17">
        <f>IF(OR(P470="",Q470=""),"",EDATE(P470,Q470))</f>
        <v/>
      </c>
      <c r="S470" s="14">
        <f>IF(R470="","",IF(R470&lt;DATADATE,"EXPIRED",IF(R470-DATADATE&lt;=WARN_EXP,"EXPIRING","")))</f>
        <v/>
      </c>
      <c r="T470" s="14">
        <f>IF(OR(I470="",J470=""),"",MAX(0,I470-J470))</f>
        <v/>
      </c>
      <c r="U470" s="15" t="n"/>
      <c r="V470" s="15" t="n"/>
    </row>
    <row r="471">
      <c r="A471" s="14">
        <f>IF(C471="","",PROJ&amp;"-"&amp;"HO"&amp;"-"&amp;B471&amp;"-"&amp;TEXT(C471,"0000"))</f>
        <v/>
      </c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6" t="n"/>
      <c r="M471" s="15" t="n"/>
      <c r="N471" s="16" t="n"/>
      <c r="O471" s="15" t="n"/>
      <c r="P471" s="16" t="n"/>
      <c r="Q471" s="15" t="n"/>
      <c r="R471" s="17">
        <f>IF(OR(P471="",Q471=""),"",EDATE(P471,Q471))</f>
        <v/>
      </c>
      <c r="S471" s="14">
        <f>IF(R471="","",IF(R471&lt;DATADATE,"EXPIRED",IF(R471-DATADATE&lt;=WARN_EXP,"EXPIRING","")))</f>
        <v/>
      </c>
      <c r="T471" s="14">
        <f>IF(OR(I471="",J471=""),"",MAX(0,I471-J471))</f>
        <v/>
      </c>
      <c r="U471" s="15" t="n"/>
      <c r="V471" s="15" t="n"/>
    </row>
    <row r="472">
      <c r="A472" s="14">
        <f>IF(C472="","",PROJ&amp;"-"&amp;"HO"&amp;"-"&amp;B472&amp;"-"&amp;TEXT(C472,"0000"))</f>
        <v/>
      </c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6" t="n"/>
      <c r="M472" s="15" t="n"/>
      <c r="N472" s="16" t="n"/>
      <c r="O472" s="15" t="n"/>
      <c r="P472" s="16" t="n"/>
      <c r="Q472" s="15" t="n"/>
      <c r="R472" s="17">
        <f>IF(OR(P472="",Q472=""),"",EDATE(P472,Q472))</f>
        <v/>
      </c>
      <c r="S472" s="14">
        <f>IF(R472="","",IF(R472&lt;DATADATE,"EXPIRED",IF(R472-DATADATE&lt;=WARN_EXP,"EXPIRING","")))</f>
        <v/>
      </c>
      <c r="T472" s="14">
        <f>IF(OR(I472="",J472=""),"",MAX(0,I472-J472))</f>
        <v/>
      </c>
      <c r="U472" s="15" t="n"/>
      <c r="V472" s="15" t="n"/>
    </row>
    <row r="473">
      <c r="A473" s="14">
        <f>IF(C473="","",PROJ&amp;"-"&amp;"HO"&amp;"-"&amp;B473&amp;"-"&amp;TEXT(C473,"0000"))</f>
        <v/>
      </c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6" t="n"/>
      <c r="M473" s="15" t="n"/>
      <c r="N473" s="16" t="n"/>
      <c r="O473" s="15" t="n"/>
      <c r="P473" s="16" t="n"/>
      <c r="Q473" s="15" t="n"/>
      <c r="R473" s="17">
        <f>IF(OR(P473="",Q473=""),"",EDATE(P473,Q473))</f>
        <v/>
      </c>
      <c r="S473" s="14">
        <f>IF(R473="","",IF(R473&lt;DATADATE,"EXPIRED",IF(R473-DATADATE&lt;=WARN_EXP,"EXPIRING","")))</f>
        <v/>
      </c>
      <c r="T473" s="14">
        <f>IF(OR(I473="",J473=""),"",MAX(0,I473-J473))</f>
        <v/>
      </c>
      <c r="U473" s="15" t="n"/>
      <c r="V473" s="15" t="n"/>
    </row>
    <row r="474">
      <c r="A474" s="14">
        <f>IF(C474="","",PROJ&amp;"-"&amp;"HO"&amp;"-"&amp;B474&amp;"-"&amp;TEXT(C474,"0000"))</f>
        <v/>
      </c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6" t="n"/>
      <c r="M474" s="15" t="n"/>
      <c r="N474" s="16" t="n"/>
      <c r="O474" s="15" t="n"/>
      <c r="P474" s="16" t="n"/>
      <c r="Q474" s="15" t="n"/>
      <c r="R474" s="17">
        <f>IF(OR(P474="",Q474=""),"",EDATE(P474,Q474))</f>
        <v/>
      </c>
      <c r="S474" s="14">
        <f>IF(R474="","",IF(R474&lt;DATADATE,"EXPIRED",IF(R474-DATADATE&lt;=WARN_EXP,"EXPIRING","")))</f>
        <v/>
      </c>
      <c r="T474" s="14">
        <f>IF(OR(I474="",J474=""),"",MAX(0,I474-J474))</f>
        <v/>
      </c>
      <c r="U474" s="15" t="n"/>
      <c r="V474" s="15" t="n"/>
    </row>
    <row r="475">
      <c r="A475" s="14">
        <f>IF(C475="","",PROJ&amp;"-"&amp;"HO"&amp;"-"&amp;B475&amp;"-"&amp;TEXT(C475,"0000"))</f>
        <v/>
      </c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6" t="n"/>
      <c r="M475" s="15" t="n"/>
      <c r="N475" s="16" t="n"/>
      <c r="O475" s="15" t="n"/>
      <c r="P475" s="16" t="n"/>
      <c r="Q475" s="15" t="n"/>
      <c r="R475" s="17">
        <f>IF(OR(P475="",Q475=""),"",EDATE(P475,Q475))</f>
        <v/>
      </c>
      <c r="S475" s="14">
        <f>IF(R475="","",IF(R475&lt;DATADATE,"EXPIRED",IF(R475-DATADATE&lt;=WARN_EXP,"EXPIRING","")))</f>
        <v/>
      </c>
      <c r="T475" s="14">
        <f>IF(OR(I475="",J475=""),"",MAX(0,I475-J475))</f>
        <v/>
      </c>
      <c r="U475" s="15" t="n"/>
      <c r="V475" s="15" t="n"/>
    </row>
    <row r="476">
      <c r="A476" s="14">
        <f>IF(C476="","",PROJ&amp;"-"&amp;"HO"&amp;"-"&amp;B476&amp;"-"&amp;TEXT(C476,"0000"))</f>
        <v/>
      </c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6" t="n"/>
      <c r="M476" s="15" t="n"/>
      <c r="N476" s="16" t="n"/>
      <c r="O476" s="15" t="n"/>
      <c r="P476" s="16" t="n"/>
      <c r="Q476" s="15" t="n"/>
      <c r="R476" s="17">
        <f>IF(OR(P476="",Q476=""),"",EDATE(P476,Q476))</f>
        <v/>
      </c>
      <c r="S476" s="14">
        <f>IF(R476="","",IF(R476&lt;DATADATE,"EXPIRED",IF(R476-DATADATE&lt;=WARN_EXP,"EXPIRING","")))</f>
        <v/>
      </c>
      <c r="T476" s="14">
        <f>IF(OR(I476="",J476=""),"",MAX(0,I476-J476))</f>
        <v/>
      </c>
      <c r="U476" s="15" t="n"/>
      <c r="V476" s="15" t="n"/>
    </row>
    <row r="477">
      <c r="A477" s="14">
        <f>IF(C477="","",PROJ&amp;"-"&amp;"HO"&amp;"-"&amp;B477&amp;"-"&amp;TEXT(C477,"0000"))</f>
        <v/>
      </c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6" t="n"/>
      <c r="M477" s="15" t="n"/>
      <c r="N477" s="16" t="n"/>
      <c r="O477" s="15" t="n"/>
      <c r="P477" s="16" t="n"/>
      <c r="Q477" s="15" t="n"/>
      <c r="R477" s="17">
        <f>IF(OR(P477="",Q477=""),"",EDATE(P477,Q477))</f>
        <v/>
      </c>
      <c r="S477" s="14">
        <f>IF(R477="","",IF(R477&lt;DATADATE,"EXPIRED",IF(R477-DATADATE&lt;=WARN_EXP,"EXPIRING","")))</f>
        <v/>
      </c>
      <c r="T477" s="14">
        <f>IF(OR(I477="",J477=""),"",MAX(0,I477-J477))</f>
        <v/>
      </c>
      <c r="U477" s="15" t="n"/>
      <c r="V477" s="15" t="n"/>
    </row>
    <row r="478">
      <c r="A478" s="14">
        <f>IF(C478="","",PROJ&amp;"-"&amp;"HO"&amp;"-"&amp;B478&amp;"-"&amp;TEXT(C478,"0000"))</f>
        <v/>
      </c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6" t="n"/>
      <c r="M478" s="15" t="n"/>
      <c r="N478" s="16" t="n"/>
      <c r="O478" s="15" t="n"/>
      <c r="P478" s="16" t="n"/>
      <c r="Q478" s="15" t="n"/>
      <c r="R478" s="17">
        <f>IF(OR(P478="",Q478=""),"",EDATE(P478,Q478))</f>
        <v/>
      </c>
      <c r="S478" s="14">
        <f>IF(R478="","",IF(R478&lt;DATADATE,"EXPIRED",IF(R478-DATADATE&lt;=WARN_EXP,"EXPIRING","")))</f>
        <v/>
      </c>
      <c r="T478" s="14">
        <f>IF(OR(I478="",J478=""),"",MAX(0,I478-J478))</f>
        <v/>
      </c>
      <c r="U478" s="15" t="n"/>
      <c r="V478" s="15" t="n"/>
    </row>
    <row r="479">
      <c r="A479" s="14">
        <f>IF(C479="","",PROJ&amp;"-"&amp;"HO"&amp;"-"&amp;B479&amp;"-"&amp;TEXT(C479,"0000"))</f>
        <v/>
      </c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6" t="n"/>
      <c r="M479" s="15" t="n"/>
      <c r="N479" s="16" t="n"/>
      <c r="O479" s="15" t="n"/>
      <c r="P479" s="16" t="n"/>
      <c r="Q479" s="15" t="n"/>
      <c r="R479" s="17">
        <f>IF(OR(P479="",Q479=""),"",EDATE(P479,Q479))</f>
        <v/>
      </c>
      <c r="S479" s="14">
        <f>IF(R479="","",IF(R479&lt;DATADATE,"EXPIRED",IF(R479-DATADATE&lt;=WARN_EXP,"EXPIRING","")))</f>
        <v/>
      </c>
      <c r="T479" s="14">
        <f>IF(OR(I479="",J479=""),"",MAX(0,I479-J479))</f>
        <v/>
      </c>
      <c r="U479" s="15" t="n"/>
      <c r="V479" s="15" t="n"/>
    </row>
    <row r="480">
      <c r="A480" s="14">
        <f>IF(C480="","",PROJ&amp;"-"&amp;"HO"&amp;"-"&amp;B480&amp;"-"&amp;TEXT(C480,"0000"))</f>
        <v/>
      </c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6" t="n"/>
      <c r="M480" s="15" t="n"/>
      <c r="N480" s="16" t="n"/>
      <c r="O480" s="15" t="n"/>
      <c r="P480" s="16" t="n"/>
      <c r="Q480" s="15" t="n"/>
      <c r="R480" s="17">
        <f>IF(OR(P480="",Q480=""),"",EDATE(P480,Q480))</f>
        <v/>
      </c>
      <c r="S480" s="14">
        <f>IF(R480="","",IF(R480&lt;DATADATE,"EXPIRED",IF(R480-DATADATE&lt;=WARN_EXP,"EXPIRING","")))</f>
        <v/>
      </c>
      <c r="T480" s="14">
        <f>IF(OR(I480="",J480=""),"",MAX(0,I480-J480))</f>
        <v/>
      </c>
      <c r="U480" s="15" t="n"/>
      <c r="V480" s="15" t="n"/>
    </row>
    <row r="481">
      <c r="A481" s="14">
        <f>IF(C481="","",PROJ&amp;"-"&amp;"HO"&amp;"-"&amp;B481&amp;"-"&amp;TEXT(C481,"0000"))</f>
        <v/>
      </c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6" t="n"/>
      <c r="M481" s="15" t="n"/>
      <c r="N481" s="16" t="n"/>
      <c r="O481" s="15" t="n"/>
      <c r="P481" s="16" t="n"/>
      <c r="Q481" s="15" t="n"/>
      <c r="R481" s="17">
        <f>IF(OR(P481="",Q481=""),"",EDATE(P481,Q481))</f>
        <v/>
      </c>
      <c r="S481" s="14">
        <f>IF(R481="","",IF(R481&lt;DATADATE,"EXPIRED",IF(R481-DATADATE&lt;=WARN_EXP,"EXPIRING","")))</f>
        <v/>
      </c>
      <c r="T481" s="14">
        <f>IF(OR(I481="",J481=""),"",MAX(0,I481-J481))</f>
        <v/>
      </c>
      <c r="U481" s="15" t="n"/>
      <c r="V481" s="15" t="n"/>
    </row>
    <row r="482">
      <c r="A482" s="14">
        <f>IF(C482="","",PROJ&amp;"-"&amp;"HO"&amp;"-"&amp;B482&amp;"-"&amp;TEXT(C482,"0000"))</f>
        <v/>
      </c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6" t="n"/>
      <c r="M482" s="15" t="n"/>
      <c r="N482" s="16" t="n"/>
      <c r="O482" s="15" t="n"/>
      <c r="P482" s="16" t="n"/>
      <c r="Q482" s="15" t="n"/>
      <c r="R482" s="17">
        <f>IF(OR(P482="",Q482=""),"",EDATE(P482,Q482))</f>
        <v/>
      </c>
      <c r="S482" s="14">
        <f>IF(R482="","",IF(R482&lt;DATADATE,"EXPIRED",IF(R482-DATADATE&lt;=WARN_EXP,"EXPIRING","")))</f>
        <v/>
      </c>
      <c r="T482" s="14">
        <f>IF(OR(I482="",J482=""),"",MAX(0,I482-J482))</f>
        <v/>
      </c>
      <c r="U482" s="15" t="n"/>
      <c r="V482" s="15" t="n"/>
    </row>
    <row r="483">
      <c r="A483" s="14">
        <f>IF(C483="","",PROJ&amp;"-"&amp;"HO"&amp;"-"&amp;B483&amp;"-"&amp;TEXT(C483,"0000"))</f>
        <v/>
      </c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6" t="n"/>
      <c r="M483" s="15" t="n"/>
      <c r="N483" s="16" t="n"/>
      <c r="O483" s="15" t="n"/>
      <c r="P483" s="16" t="n"/>
      <c r="Q483" s="15" t="n"/>
      <c r="R483" s="17">
        <f>IF(OR(P483="",Q483=""),"",EDATE(P483,Q483))</f>
        <v/>
      </c>
      <c r="S483" s="14">
        <f>IF(R483="","",IF(R483&lt;DATADATE,"EXPIRED",IF(R483-DATADATE&lt;=WARN_EXP,"EXPIRING","")))</f>
        <v/>
      </c>
      <c r="T483" s="14">
        <f>IF(OR(I483="",J483=""),"",MAX(0,I483-J483))</f>
        <v/>
      </c>
      <c r="U483" s="15" t="n"/>
      <c r="V483" s="15" t="n"/>
    </row>
    <row r="484">
      <c r="A484" s="14">
        <f>IF(C484="","",PROJ&amp;"-"&amp;"HO"&amp;"-"&amp;B484&amp;"-"&amp;TEXT(C484,"0000"))</f>
        <v/>
      </c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6" t="n"/>
      <c r="M484" s="15" t="n"/>
      <c r="N484" s="16" t="n"/>
      <c r="O484" s="15" t="n"/>
      <c r="P484" s="16" t="n"/>
      <c r="Q484" s="15" t="n"/>
      <c r="R484" s="17">
        <f>IF(OR(P484="",Q484=""),"",EDATE(P484,Q484))</f>
        <v/>
      </c>
      <c r="S484" s="14">
        <f>IF(R484="","",IF(R484&lt;DATADATE,"EXPIRED",IF(R484-DATADATE&lt;=WARN_EXP,"EXPIRING","")))</f>
        <v/>
      </c>
      <c r="T484" s="14">
        <f>IF(OR(I484="",J484=""),"",MAX(0,I484-J484))</f>
        <v/>
      </c>
      <c r="U484" s="15" t="n"/>
      <c r="V484" s="15" t="n"/>
    </row>
    <row r="485">
      <c r="A485" s="14">
        <f>IF(C485="","",PROJ&amp;"-"&amp;"HO"&amp;"-"&amp;B485&amp;"-"&amp;TEXT(C485,"0000"))</f>
        <v/>
      </c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6" t="n"/>
      <c r="M485" s="15" t="n"/>
      <c r="N485" s="16" t="n"/>
      <c r="O485" s="15" t="n"/>
      <c r="P485" s="16" t="n"/>
      <c r="Q485" s="15" t="n"/>
      <c r="R485" s="17">
        <f>IF(OR(P485="",Q485=""),"",EDATE(P485,Q485))</f>
        <v/>
      </c>
      <c r="S485" s="14">
        <f>IF(R485="","",IF(R485&lt;DATADATE,"EXPIRED",IF(R485-DATADATE&lt;=WARN_EXP,"EXPIRING","")))</f>
        <v/>
      </c>
      <c r="T485" s="14">
        <f>IF(OR(I485="",J485=""),"",MAX(0,I485-J485))</f>
        <v/>
      </c>
      <c r="U485" s="15" t="n"/>
      <c r="V485" s="15" t="n"/>
    </row>
    <row r="486">
      <c r="A486" s="14">
        <f>IF(C486="","",PROJ&amp;"-"&amp;"HO"&amp;"-"&amp;B486&amp;"-"&amp;TEXT(C486,"0000"))</f>
        <v/>
      </c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6" t="n"/>
      <c r="M486" s="15" t="n"/>
      <c r="N486" s="16" t="n"/>
      <c r="O486" s="15" t="n"/>
      <c r="P486" s="16" t="n"/>
      <c r="Q486" s="15" t="n"/>
      <c r="R486" s="17">
        <f>IF(OR(P486="",Q486=""),"",EDATE(P486,Q486))</f>
        <v/>
      </c>
      <c r="S486" s="14">
        <f>IF(R486="","",IF(R486&lt;DATADATE,"EXPIRED",IF(R486-DATADATE&lt;=WARN_EXP,"EXPIRING","")))</f>
        <v/>
      </c>
      <c r="T486" s="14">
        <f>IF(OR(I486="",J486=""),"",MAX(0,I486-J486))</f>
        <v/>
      </c>
      <c r="U486" s="15" t="n"/>
      <c r="V486" s="15" t="n"/>
    </row>
    <row r="487">
      <c r="A487" s="14">
        <f>IF(C487="","",PROJ&amp;"-"&amp;"HO"&amp;"-"&amp;B487&amp;"-"&amp;TEXT(C487,"0000"))</f>
        <v/>
      </c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6" t="n"/>
      <c r="M487" s="15" t="n"/>
      <c r="N487" s="16" t="n"/>
      <c r="O487" s="15" t="n"/>
      <c r="P487" s="16" t="n"/>
      <c r="Q487" s="15" t="n"/>
      <c r="R487" s="17">
        <f>IF(OR(P487="",Q487=""),"",EDATE(P487,Q487))</f>
        <v/>
      </c>
      <c r="S487" s="14">
        <f>IF(R487="","",IF(R487&lt;DATADATE,"EXPIRED",IF(R487-DATADATE&lt;=WARN_EXP,"EXPIRING","")))</f>
        <v/>
      </c>
      <c r="T487" s="14">
        <f>IF(OR(I487="",J487=""),"",MAX(0,I487-J487))</f>
        <v/>
      </c>
      <c r="U487" s="15" t="n"/>
      <c r="V487" s="15" t="n"/>
    </row>
    <row r="488">
      <c r="A488" s="14">
        <f>IF(C488="","",PROJ&amp;"-"&amp;"HO"&amp;"-"&amp;B488&amp;"-"&amp;TEXT(C488,"0000"))</f>
        <v/>
      </c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6" t="n"/>
      <c r="M488" s="15" t="n"/>
      <c r="N488" s="16" t="n"/>
      <c r="O488" s="15" t="n"/>
      <c r="P488" s="16" t="n"/>
      <c r="Q488" s="15" t="n"/>
      <c r="R488" s="17">
        <f>IF(OR(P488="",Q488=""),"",EDATE(P488,Q488))</f>
        <v/>
      </c>
      <c r="S488" s="14">
        <f>IF(R488="","",IF(R488&lt;DATADATE,"EXPIRED",IF(R488-DATADATE&lt;=WARN_EXP,"EXPIRING","")))</f>
        <v/>
      </c>
      <c r="T488" s="14">
        <f>IF(OR(I488="",J488=""),"",MAX(0,I488-J488))</f>
        <v/>
      </c>
      <c r="U488" s="15" t="n"/>
      <c r="V488" s="15" t="n"/>
    </row>
    <row r="489">
      <c r="A489" s="14">
        <f>IF(C489="","",PROJ&amp;"-"&amp;"HO"&amp;"-"&amp;B489&amp;"-"&amp;TEXT(C489,"0000"))</f>
        <v/>
      </c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6" t="n"/>
      <c r="M489" s="15" t="n"/>
      <c r="N489" s="16" t="n"/>
      <c r="O489" s="15" t="n"/>
      <c r="P489" s="16" t="n"/>
      <c r="Q489" s="15" t="n"/>
      <c r="R489" s="17">
        <f>IF(OR(P489="",Q489=""),"",EDATE(P489,Q489))</f>
        <v/>
      </c>
      <c r="S489" s="14">
        <f>IF(R489="","",IF(R489&lt;DATADATE,"EXPIRED",IF(R489-DATADATE&lt;=WARN_EXP,"EXPIRING","")))</f>
        <v/>
      </c>
      <c r="T489" s="14">
        <f>IF(OR(I489="",J489=""),"",MAX(0,I489-J489))</f>
        <v/>
      </c>
      <c r="U489" s="15" t="n"/>
      <c r="V489" s="15" t="n"/>
    </row>
    <row r="490">
      <c r="A490" s="14">
        <f>IF(C490="","",PROJ&amp;"-"&amp;"HO"&amp;"-"&amp;B490&amp;"-"&amp;TEXT(C490,"0000"))</f>
        <v/>
      </c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6" t="n"/>
      <c r="M490" s="15" t="n"/>
      <c r="N490" s="16" t="n"/>
      <c r="O490" s="15" t="n"/>
      <c r="P490" s="16" t="n"/>
      <c r="Q490" s="15" t="n"/>
      <c r="R490" s="17">
        <f>IF(OR(P490="",Q490=""),"",EDATE(P490,Q490))</f>
        <v/>
      </c>
      <c r="S490" s="14">
        <f>IF(R490="","",IF(R490&lt;DATADATE,"EXPIRED",IF(R490-DATADATE&lt;=WARN_EXP,"EXPIRING","")))</f>
        <v/>
      </c>
      <c r="T490" s="14">
        <f>IF(OR(I490="",J490=""),"",MAX(0,I490-J490))</f>
        <v/>
      </c>
      <c r="U490" s="15" t="n"/>
      <c r="V490" s="15" t="n"/>
    </row>
    <row r="491">
      <c r="A491" s="14">
        <f>IF(C491="","",PROJ&amp;"-"&amp;"HO"&amp;"-"&amp;B491&amp;"-"&amp;TEXT(C491,"0000"))</f>
        <v/>
      </c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6" t="n"/>
      <c r="M491" s="15" t="n"/>
      <c r="N491" s="16" t="n"/>
      <c r="O491" s="15" t="n"/>
      <c r="P491" s="16" t="n"/>
      <c r="Q491" s="15" t="n"/>
      <c r="R491" s="17">
        <f>IF(OR(P491="",Q491=""),"",EDATE(P491,Q491))</f>
        <v/>
      </c>
      <c r="S491" s="14">
        <f>IF(R491="","",IF(R491&lt;DATADATE,"EXPIRED",IF(R491-DATADATE&lt;=WARN_EXP,"EXPIRING","")))</f>
        <v/>
      </c>
      <c r="T491" s="14">
        <f>IF(OR(I491="",J491=""),"",MAX(0,I491-J491))</f>
        <v/>
      </c>
      <c r="U491" s="15" t="n"/>
      <c r="V491" s="15" t="n"/>
    </row>
    <row r="492">
      <c r="A492" s="14">
        <f>IF(C492="","",PROJ&amp;"-"&amp;"HO"&amp;"-"&amp;B492&amp;"-"&amp;TEXT(C492,"0000"))</f>
        <v/>
      </c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6" t="n"/>
      <c r="M492" s="15" t="n"/>
      <c r="N492" s="16" t="n"/>
      <c r="O492" s="15" t="n"/>
      <c r="P492" s="16" t="n"/>
      <c r="Q492" s="15" t="n"/>
      <c r="R492" s="17">
        <f>IF(OR(P492="",Q492=""),"",EDATE(P492,Q492))</f>
        <v/>
      </c>
      <c r="S492" s="14">
        <f>IF(R492="","",IF(R492&lt;DATADATE,"EXPIRED",IF(R492-DATADATE&lt;=WARN_EXP,"EXPIRING","")))</f>
        <v/>
      </c>
      <c r="T492" s="14">
        <f>IF(OR(I492="",J492=""),"",MAX(0,I492-J492))</f>
        <v/>
      </c>
      <c r="U492" s="15" t="n"/>
      <c r="V492" s="15" t="n"/>
    </row>
    <row r="493">
      <c r="A493" s="14">
        <f>IF(C493="","",PROJ&amp;"-"&amp;"HO"&amp;"-"&amp;B493&amp;"-"&amp;TEXT(C493,"0000"))</f>
        <v/>
      </c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6" t="n"/>
      <c r="M493" s="15" t="n"/>
      <c r="N493" s="16" t="n"/>
      <c r="O493" s="15" t="n"/>
      <c r="P493" s="16" t="n"/>
      <c r="Q493" s="15" t="n"/>
      <c r="R493" s="17">
        <f>IF(OR(P493="",Q493=""),"",EDATE(P493,Q493))</f>
        <v/>
      </c>
      <c r="S493" s="14">
        <f>IF(R493="","",IF(R493&lt;DATADATE,"EXPIRED",IF(R493-DATADATE&lt;=WARN_EXP,"EXPIRING","")))</f>
        <v/>
      </c>
      <c r="T493" s="14">
        <f>IF(OR(I493="",J493=""),"",MAX(0,I493-J493))</f>
        <v/>
      </c>
      <c r="U493" s="15" t="n"/>
      <c r="V493" s="15" t="n"/>
    </row>
    <row r="494">
      <c r="A494" s="14">
        <f>IF(C494="","",PROJ&amp;"-"&amp;"HO"&amp;"-"&amp;B494&amp;"-"&amp;TEXT(C494,"0000"))</f>
        <v/>
      </c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6" t="n"/>
      <c r="M494" s="15" t="n"/>
      <c r="N494" s="16" t="n"/>
      <c r="O494" s="15" t="n"/>
      <c r="P494" s="16" t="n"/>
      <c r="Q494" s="15" t="n"/>
      <c r="R494" s="17">
        <f>IF(OR(P494="",Q494=""),"",EDATE(P494,Q494))</f>
        <v/>
      </c>
      <c r="S494" s="14">
        <f>IF(R494="","",IF(R494&lt;DATADATE,"EXPIRED",IF(R494-DATADATE&lt;=WARN_EXP,"EXPIRING","")))</f>
        <v/>
      </c>
      <c r="T494" s="14">
        <f>IF(OR(I494="",J494=""),"",MAX(0,I494-J494))</f>
        <v/>
      </c>
      <c r="U494" s="15" t="n"/>
      <c r="V494" s="15" t="n"/>
    </row>
    <row r="495">
      <c r="A495" s="14">
        <f>IF(C495="","",PROJ&amp;"-"&amp;"HO"&amp;"-"&amp;B495&amp;"-"&amp;TEXT(C495,"0000"))</f>
        <v/>
      </c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6" t="n"/>
      <c r="M495" s="15" t="n"/>
      <c r="N495" s="16" t="n"/>
      <c r="O495" s="15" t="n"/>
      <c r="P495" s="16" t="n"/>
      <c r="Q495" s="15" t="n"/>
      <c r="R495" s="17">
        <f>IF(OR(P495="",Q495=""),"",EDATE(P495,Q495))</f>
        <v/>
      </c>
      <c r="S495" s="14">
        <f>IF(R495="","",IF(R495&lt;DATADATE,"EXPIRED",IF(R495-DATADATE&lt;=WARN_EXP,"EXPIRING","")))</f>
        <v/>
      </c>
      <c r="T495" s="14">
        <f>IF(OR(I495="",J495=""),"",MAX(0,I495-J495))</f>
        <v/>
      </c>
      <c r="U495" s="15" t="n"/>
      <c r="V495" s="15" t="n"/>
    </row>
    <row r="496">
      <c r="A496" s="14">
        <f>IF(C496="","",PROJ&amp;"-"&amp;"HO"&amp;"-"&amp;B496&amp;"-"&amp;TEXT(C496,"0000"))</f>
        <v/>
      </c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6" t="n"/>
      <c r="M496" s="15" t="n"/>
      <c r="N496" s="16" t="n"/>
      <c r="O496" s="15" t="n"/>
      <c r="P496" s="16" t="n"/>
      <c r="Q496" s="15" t="n"/>
      <c r="R496" s="17">
        <f>IF(OR(P496="",Q496=""),"",EDATE(P496,Q496))</f>
        <v/>
      </c>
      <c r="S496" s="14">
        <f>IF(R496="","",IF(R496&lt;DATADATE,"EXPIRED",IF(R496-DATADATE&lt;=WARN_EXP,"EXPIRING","")))</f>
        <v/>
      </c>
      <c r="T496" s="14">
        <f>IF(OR(I496="",J496=""),"",MAX(0,I496-J496))</f>
        <v/>
      </c>
      <c r="U496" s="15" t="n"/>
      <c r="V496" s="15" t="n"/>
    </row>
    <row r="497">
      <c r="A497" s="14">
        <f>IF(C497="","",PROJ&amp;"-"&amp;"HO"&amp;"-"&amp;B497&amp;"-"&amp;TEXT(C497,"0000"))</f>
        <v/>
      </c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6" t="n"/>
      <c r="M497" s="15" t="n"/>
      <c r="N497" s="16" t="n"/>
      <c r="O497" s="15" t="n"/>
      <c r="P497" s="16" t="n"/>
      <c r="Q497" s="15" t="n"/>
      <c r="R497" s="17">
        <f>IF(OR(P497="",Q497=""),"",EDATE(P497,Q497))</f>
        <v/>
      </c>
      <c r="S497" s="14">
        <f>IF(R497="","",IF(R497&lt;DATADATE,"EXPIRED",IF(R497-DATADATE&lt;=WARN_EXP,"EXPIRING","")))</f>
        <v/>
      </c>
      <c r="T497" s="14">
        <f>IF(OR(I497="",J497=""),"",MAX(0,I497-J497))</f>
        <v/>
      </c>
      <c r="U497" s="15" t="n"/>
      <c r="V497" s="15" t="n"/>
    </row>
    <row r="498">
      <c r="A498" s="14">
        <f>IF(C498="","",PROJ&amp;"-"&amp;"HO"&amp;"-"&amp;B498&amp;"-"&amp;TEXT(C498,"0000"))</f>
        <v/>
      </c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6" t="n"/>
      <c r="M498" s="15" t="n"/>
      <c r="N498" s="16" t="n"/>
      <c r="O498" s="15" t="n"/>
      <c r="P498" s="16" t="n"/>
      <c r="Q498" s="15" t="n"/>
      <c r="R498" s="17">
        <f>IF(OR(P498="",Q498=""),"",EDATE(P498,Q498))</f>
        <v/>
      </c>
      <c r="S498" s="14">
        <f>IF(R498="","",IF(R498&lt;DATADATE,"EXPIRED",IF(R498-DATADATE&lt;=WARN_EXP,"EXPIRING","")))</f>
        <v/>
      </c>
      <c r="T498" s="14">
        <f>IF(OR(I498="",J498=""),"",MAX(0,I498-J498))</f>
        <v/>
      </c>
      <c r="U498" s="15" t="n"/>
      <c r="V498" s="15" t="n"/>
    </row>
    <row r="499">
      <c r="A499" s="14">
        <f>IF(C499="","",PROJ&amp;"-"&amp;"HO"&amp;"-"&amp;B499&amp;"-"&amp;TEXT(C499,"0000"))</f>
        <v/>
      </c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6" t="n"/>
      <c r="M499" s="15" t="n"/>
      <c r="N499" s="16" t="n"/>
      <c r="O499" s="15" t="n"/>
      <c r="P499" s="16" t="n"/>
      <c r="Q499" s="15" t="n"/>
      <c r="R499" s="17">
        <f>IF(OR(P499="",Q499=""),"",EDATE(P499,Q499))</f>
        <v/>
      </c>
      <c r="S499" s="14">
        <f>IF(R499="","",IF(R499&lt;DATADATE,"EXPIRED",IF(R499-DATADATE&lt;=WARN_EXP,"EXPIRING","")))</f>
        <v/>
      </c>
      <c r="T499" s="14">
        <f>IF(OR(I499="",J499=""),"",MAX(0,I499-J499))</f>
        <v/>
      </c>
      <c r="U499" s="15" t="n"/>
      <c r="V499" s="15" t="n"/>
    </row>
    <row r="500">
      <c r="A500" s="14">
        <f>IF(C500="","",PROJ&amp;"-"&amp;"HO"&amp;"-"&amp;B500&amp;"-"&amp;TEXT(C500,"0000"))</f>
        <v/>
      </c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6" t="n"/>
      <c r="M500" s="15" t="n"/>
      <c r="N500" s="16" t="n"/>
      <c r="O500" s="15" t="n"/>
      <c r="P500" s="16" t="n"/>
      <c r="Q500" s="15" t="n"/>
      <c r="R500" s="17">
        <f>IF(OR(P500="",Q500=""),"",EDATE(P500,Q500))</f>
        <v/>
      </c>
      <c r="S500" s="14">
        <f>IF(R500="","",IF(R500&lt;DATADATE,"EXPIRED",IF(R500-DATADATE&lt;=WARN_EXP,"EXPIRING","")))</f>
        <v/>
      </c>
      <c r="T500" s="14">
        <f>IF(OR(I500="",J500=""),"",MAX(0,I500-J500))</f>
        <v/>
      </c>
      <c r="U500" s="15" t="n"/>
      <c r="V500" s="15" t="n"/>
    </row>
    <row r="501">
      <c r="A501" s="14">
        <f>IF(C501="","",PROJ&amp;"-"&amp;"HO"&amp;"-"&amp;B501&amp;"-"&amp;TEXT(C501,"0000"))</f>
        <v/>
      </c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6" t="n"/>
      <c r="M501" s="15" t="n"/>
      <c r="N501" s="16" t="n"/>
      <c r="O501" s="15" t="n"/>
      <c r="P501" s="16" t="n"/>
      <c r="Q501" s="15" t="n"/>
      <c r="R501" s="17">
        <f>IF(OR(P501="",Q501=""),"",EDATE(P501,Q501))</f>
        <v/>
      </c>
      <c r="S501" s="14">
        <f>IF(R501="","",IF(R501&lt;DATADATE,"EXPIRED",IF(R501-DATADATE&lt;=WARN_EXP,"EXPIRING","")))</f>
        <v/>
      </c>
      <c r="T501" s="14">
        <f>IF(OR(I501="",J501=""),"",MAX(0,I501-J501))</f>
        <v/>
      </c>
      <c r="U501" s="15" t="n"/>
      <c r="V501" s="15" t="n"/>
    </row>
    <row r="502">
      <c r="A502" s="14">
        <f>IF(C502="","",PROJ&amp;"-"&amp;"HO"&amp;"-"&amp;B502&amp;"-"&amp;TEXT(C502,"0000"))</f>
        <v/>
      </c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6" t="n"/>
      <c r="M502" s="15" t="n"/>
      <c r="N502" s="16" t="n"/>
      <c r="O502" s="15" t="n"/>
      <c r="P502" s="16" t="n"/>
      <c r="Q502" s="15" t="n"/>
      <c r="R502" s="17">
        <f>IF(OR(P502="",Q502=""),"",EDATE(P502,Q502))</f>
        <v/>
      </c>
      <c r="S502" s="14">
        <f>IF(R502="","",IF(R502&lt;DATADATE,"EXPIRED",IF(R502-DATADATE&lt;=WARN_EXP,"EXPIRING","")))</f>
        <v/>
      </c>
      <c r="T502" s="14">
        <f>IF(OR(I502="",J502=""),"",MAX(0,I502-J502))</f>
        <v/>
      </c>
      <c r="U502" s="15" t="n"/>
      <c r="V502" s="15" t="n"/>
    </row>
    <row r="503">
      <c r="A503" s="14">
        <f>IF(C503="","",PROJ&amp;"-"&amp;"HO"&amp;"-"&amp;B503&amp;"-"&amp;TEXT(C503,"0000"))</f>
        <v/>
      </c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6" t="n"/>
      <c r="M503" s="15" t="n"/>
      <c r="N503" s="16" t="n"/>
      <c r="O503" s="15" t="n"/>
      <c r="P503" s="16" t="n"/>
      <c r="Q503" s="15" t="n"/>
      <c r="R503" s="17">
        <f>IF(OR(P503="",Q503=""),"",EDATE(P503,Q503))</f>
        <v/>
      </c>
      <c r="S503" s="14">
        <f>IF(R503="","",IF(R503&lt;DATADATE,"EXPIRED",IF(R503-DATADATE&lt;=WARN_EXP,"EXPIRING","")))</f>
        <v/>
      </c>
      <c r="T503" s="14">
        <f>IF(OR(I503="",J503=""),"",MAX(0,I503-J503))</f>
        <v/>
      </c>
      <c r="U503" s="15" t="n"/>
      <c r="V503" s="15" t="n"/>
    </row>
    <row r="504">
      <c r="A504" s="14">
        <f>IF(C504="","",PROJ&amp;"-"&amp;"HO"&amp;"-"&amp;B504&amp;"-"&amp;TEXT(C504,"0000"))</f>
        <v/>
      </c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6" t="n"/>
      <c r="M504" s="15" t="n"/>
      <c r="N504" s="16" t="n"/>
      <c r="O504" s="15" t="n"/>
      <c r="P504" s="16" t="n"/>
      <c r="Q504" s="15" t="n"/>
      <c r="R504" s="17">
        <f>IF(OR(P504="",Q504=""),"",EDATE(P504,Q504))</f>
        <v/>
      </c>
      <c r="S504" s="14">
        <f>IF(R504="","",IF(R504&lt;DATADATE,"EXPIRED",IF(R504-DATADATE&lt;=WARN_EXP,"EXPIRING","")))</f>
        <v/>
      </c>
      <c r="T504" s="14">
        <f>IF(OR(I504="",J504=""),"",MAX(0,I504-J504))</f>
        <v/>
      </c>
      <c r="U504" s="15" t="n"/>
      <c r="V504" s="15" t="n"/>
    </row>
    <row r="505">
      <c r="A505" s="14">
        <f>IF(C505="","",PROJ&amp;"-"&amp;"HO"&amp;"-"&amp;B505&amp;"-"&amp;TEXT(C505,"0000"))</f>
        <v/>
      </c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6" t="n"/>
      <c r="M505" s="15" t="n"/>
      <c r="N505" s="16" t="n"/>
      <c r="O505" s="15" t="n"/>
      <c r="P505" s="16" t="n"/>
      <c r="Q505" s="15" t="n"/>
      <c r="R505" s="17">
        <f>IF(OR(P505="",Q505=""),"",EDATE(P505,Q505))</f>
        <v/>
      </c>
      <c r="S505" s="14">
        <f>IF(R505="","",IF(R505&lt;DATADATE,"EXPIRED",IF(R505-DATADATE&lt;=WARN_EXP,"EXPIRING","")))</f>
        <v/>
      </c>
      <c r="T505" s="14">
        <f>IF(OR(I505="",J505=""),"",MAX(0,I505-J505))</f>
        <v/>
      </c>
      <c r="U505" s="15" t="n"/>
      <c r="V505" s="15" t="n"/>
    </row>
  </sheetData>
  <autoFilter ref="A5:V505"/>
  <conditionalFormatting sqref="A6:V505">
    <cfRule type="expression" priority="1" dxfId="0">
      <formula>LEN($S6)&gt;0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12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D6:D505" showDropDown="0" showInputMessage="0" showErrorMessage="1" allowBlank="1" errorTitle="Category" error="Choose a value from the list." type="list">
      <formula1>=L_HOCAT</formula1>
    </dataValidation>
    <dataValidation sqref="I6:I505" showDropDown="0" showInputMessage="0" showErrorMessage="1" allowBlank="1" errorTitle="Required qty" error="Enter a number." type="decimal" operator="greaterThanOrEqual">
      <formula1>0</formula1>
    </dataValidation>
    <dataValidation sqref="J6:J505" showDropDown="0" showInputMessage="0" showErrorMessage="1" allowBlank="1" errorTitle="Received qty" error="Enter a number." type="decimal" operator="greaterThanOrEqual">
      <formula1>0</formula1>
    </dataValidation>
    <dataValidation sqref="K6:K505" showDropDown="0" showInputMessage="0" showErrorMessage="1" allowBlank="1" errorTitle="Format" error="Choose a value from the list." type="list">
      <formula1>=L_FORMAT</formula1>
    </dataValidation>
    <dataValidation sqref="L6:L505" showDropDown="0" showInputMessage="0" showErrorMessage="1" allowBlank="1" errorTitle="Submitted" error="Enter a date." type="date" operator="greaterThan">
      <formula1>36526</formula1>
    </dataValidation>
    <dataValidation sqref="M6:M505" showDropDown="0" showInputMessage="0" showErrorMessage="1" allowBlank="1" errorTitle="Code" error="Choose a value from the list." type="list">
      <formula1>=L_REVIEW</formula1>
    </dataValidation>
    <dataValidation sqref="N6:N505" showDropDown="0" showInputMessage="0" showErrorMessage="1" allowBlank="1" errorTitle="Approved" error="Enter a date." type="date" operator="greaterThan">
      <formula1>36526</formula1>
    </dataValidation>
    <dataValidation sqref="O6:O505" showDropDown="0" showInputMessage="0" showErrorMessage="1" allowBlank="1" errorTitle="Status" error="Choose a value from the list." type="list">
      <formula1>=L_HOSTATUS</formula1>
    </dataValidation>
    <dataValidation sqref="P6:P505" showDropDown="0" showInputMessage="0" showErrorMessage="1" allowBlank="1" errorTitle="Warranty start (TOC)" error="Enter a date." type="date" operator="greaterThan">
      <formula1>36526</formula1>
    </dataValidation>
    <dataValidation sqref="Q6:Q505" showDropDown="0" showInputMessage="0" showErrorMessage="1" allowBlank="1" errorTitle="Warranty months" error="Enter a number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8" t="inlineStr">
        <is>
          <t>ROLE</t>
        </is>
      </c>
      <c r="B4" s="18" t="inlineStr">
        <is>
          <t>REVIEW</t>
        </is>
      </c>
      <c r="C4" s="18" t="inlineStr">
        <is>
          <t>CLIENTDEC</t>
        </is>
      </c>
      <c r="D4" s="18" t="inlineStr">
        <is>
          <t>SUBKIND</t>
        </is>
      </c>
      <c r="E4" s="18" t="inlineStr">
        <is>
          <t>YN</t>
        </is>
      </c>
      <c r="F4" s="18" t="inlineStr">
        <is>
          <t>YNT</t>
        </is>
      </c>
      <c r="G4" s="18" t="inlineStr">
        <is>
          <t>PRIORITY</t>
        </is>
      </c>
      <c r="H4" s="18" t="inlineStr">
        <is>
          <t>RFISTATUS</t>
        </is>
      </c>
      <c r="I4" s="18" t="inlineStr">
        <is>
          <t>PARTY</t>
        </is>
      </c>
      <c r="J4" s="18" t="inlineStr">
        <is>
          <t>NOCGROUP</t>
        </is>
      </c>
      <c r="K4" s="18" t="inlineStr">
        <is>
          <t>GATE</t>
        </is>
      </c>
      <c r="L4" s="18" t="inlineStr">
        <is>
          <t>JURIS</t>
        </is>
      </c>
      <c r="M4" s="18" t="inlineStr">
        <is>
          <t>AUTHORITY</t>
        </is>
      </c>
      <c r="N4" s="18" t="inlineStr">
        <is>
          <t>NOCSTATUS</t>
        </is>
      </c>
      <c r="O4" s="18" t="inlineStr">
        <is>
          <t>RECSTATE</t>
        </is>
      </c>
      <c r="P4" s="18" t="inlineStr">
        <is>
          <t>SUIT</t>
        </is>
      </c>
      <c r="Q4" s="18" t="inlineStr">
        <is>
          <t>CDE</t>
        </is>
      </c>
      <c r="R4" s="18" t="inlineStr">
        <is>
          <t>STAGE</t>
        </is>
      </c>
      <c r="S4" s="18" t="inlineStr">
        <is>
          <t>SISTATUS</t>
        </is>
      </c>
      <c r="T4" s="18" t="inlineStr">
        <is>
          <t>IMPACT</t>
        </is>
      </c>
      <c r="U4" s="18" t="inlineStr">
        <is>
          <t>NCRKIND</t>
        </is>
      </c>
      <c r="V4" s="18" t="inlineStr">
        <is>
          <t>NCRREF</t>
        </is>
      </c>
      <c r="W4" s="18" t="inlineStr">
        <is>
          <t>ROOT</t>
        </is>
      </c>
      <c r="X4" s="18" t="inlineStr">
        <is>
          <t>SEV</t>
        </is>
      </c>
      <c r="Y4" s="18" t="inlineStr">
        <is>
          <t>AGREE</t>
        </is>
      </c>
      <c r="Z4" s="18" t="inlineStr">
        <is>
          <t>DECISION3</t>
        </is>
      </c>
      <c r="AA4" s="18" t="inlineStr">
        <is>
          <t>VOKIND</t>
        </is>
      </c>
      <c r="AB4" s="18" t="inlineStr">
        <is>
          <t>VOSTATUS</t>
        </is>
      </c>
      <c r="AC4" s="18" t="inlineStr">
        <is>
          <t>MTYPE</t>
        </is>
      </c>
      <c r="AD4" s="18" t="inlineStr">
        <is>
          <t>ACTSTATUS</t>
        </is>
      </c>
      <c r="AE4" s="18" t="inlineStr">
        <is>
          <t>DCNORIGIN</t>
        </is>
      </c>
      <c r="AF4" s="18" t="inlineStr">
        <is>
          <t>DCNDEC</t>
        </is>
      </c>
      <c r="AG4" s="18" t="inlineStr">
        <is>
          <t>DELSTATUS</t>
        </is>
      </c>
      <c r="AH4" s="18" t="inlineStr">
        <is>
          <t>IRKIND</t>
        </is>
      </c>
      <c r="AI4" s="18" t="inlineStr">
        <is>
          <t>HOLDPT</t>
        </is>
      </c>
      <c r="AJ4" s="18" t="inlineStr">
        <is>
          <t>HOCAT</t>
        </is>
      </c>
      <c r="AK4" s="18" t="inlineStr">
        <is>
          <t>FORMAT</t>
        </is>
      </c>
      <c r="AL4" s="18" t="inlineStr">
        <is>
          <t>HOSTATUS</t>
        </is>
      </c>
      <c r="AM4" s="18" t="inlineStr">
        <is>
          <t>CMTLEVEL</t>
        </is>
      </c>
      <c r="AN4" s="18" t="inlineStr">
        <is>
          <t>REVIEWER</t>
        </is>
      </c>
      <c r="AO4" s="18" t="inlineStr">
        <is>
          <t>DISPO</t>
        </is>
      </c>
      <c r="AP4" s="18" t="inlineStr">
        <is>
          <t>OPENCLOSED</t>
        </is>
      </c>
    </row>
    <row r="5">
      <c r="A5" s="19" t="inlineStr">
        <is>
          <t>A</t>
        </is>
      </c>
      <c r="B5" s="19" t="inlineStr">
        <is>
          <t>A</t>
        </is>
      </c>
      <c r="C5" s="19" t="inlineStr">
        <is>
          <t>No objection - proceed</t>
        </is>
      </c>
      <c r="D5" s="19" t="inlineStr">
        <is>
          <t>MS</t>
        </is>
      </c>
      <c r="E5" s="19" t="inlineStr">
        <is>
          <t>Y</t>
        </is>
      </c>
      <c r="F5" s="19" t="inlineStr">
        <is>
          <t>Yes</t>
        </is>
      </c>
      <c r="G5" s="19" t="inlineStr">
        <is>
          <t>High</t>
        </is>
      </c>
      <c r="H5" s="19" t="inlineStr">
        <is>
          <t>Open</t>
        </is>
      </c>
      <c r="I5" s="19" t="inlineStr">
        <is>
          <t>Client</t>
        </is>
      </c>
      <c r="J5" s="19" t="inlineStr">
        <is>
          <t>1 Project registration</t>
        </is>
      </c>
      <c r="K5" s="19" t="inlineStr">
        <is>
          <t>Concept/planning</t>
        </is>
      </c>
      <c r="L5" s="19" t="inlineStr">
        <is>
          <t>Dubai</t>
        </is>
      </c>
      <c r="M5" s="19" t="inlineStr">
        <is>
          <t>DM Dubai Municipality</t>
        </is>
      </c>
      <c r="N5" s="19" t="inlineStr">
        <is>
          <t>Unverified</t>
        </is>
      </c>
      <c r="O5" s="19" t="inlineStr">
        <is>
          <t>Draft</t>
        </is>
      </c>
      <c r="P5" s="19" t="inlineStr">
        <is>
          <t>SU-WIP</t>
        </is>
      </c>
      <c r="Q5" s="19" t="inlineStr">
        <is>
          <t>WIP</t>
        </is>
      </c>
      <c r="R5" s="19" t="inlineStr">
        <is>
          <t>0</t>
        </is>
      </c>
      <c r="S5" s="19" t="inlineStr">
        <is>
          <t>Issued</t>
        </is>
      </c>
      <c r="T5" s="19" t="inlineStr">
        <is>
          <t>None</t>
        </is>
      </c>
      <c r="U5" s="19" t="inlineStr">
        <is>
          <t>SOR</t>
        </is>
      </c>
      <c r="V5" s="19" t="inlineStr">
        <is>
          <t>Specification</t>
        </is>
      </c>
      <c r="W5" s="19" t="inlineStr">
        <is>
          <t>Workmanship</t>
        </is>
      </c>
      <c r="X5" s="19" t="inlineStr">
        <is>
          <t>Major</t>
        </is>
      </c>
      <c r="Y5" s="19" t="inlineStr">
        <is>
          <t>Agree</t>
        </is>
      </c>
      <c r="Z5" s="19" t="inlineStr">
        <is>
          <t>Approved</t>
        </is>
      </c>
      <c r="AA5" s="19" t="inlineStr">
        <is>
          <t>VI</t>
        </is>
      </c>
      <c r="AB5" s="19" t="inlineStr">
        <is>
          <t>Draft</t>
        </is>
      </c>
      <c r="AC5" s="19" t="inlineStr">
        <is>
          <t>Progress</t>
        </is>
      </c>
      <c r="AD5" s="19" t="inlineStr">
        <is>
          <t>Open</t>
        </is>
      </c>
      <c r="AE5" s="19" t="inlineStr">
        <is>
          <t>Client</t>
        </is>
      </c>
      <c r="AF5" s="19" t="inlineStr">
        <is>
          <t>Pending</t>
        </is>
      </c>
      <c r="AG5" s="19" t="inlineStr">
        <is>
          <t>Not started</t>
        </is>
      </c>
      <c r="AH5" s="19" t="inlineStr">
        <is>
          <t>WIR</t>
        </is>
      </c>
      <c r="AI5" s="19" t="inlineStr">
        <is>
          <t>Hold</t>
        </is>
      </c>
      <c r="AJ5" s="19" t="inlineStr">
        <is>
          <t>O&amp;M manual</t>
        </is>
      </c>
      <c r="AK5" s="19" t="inlineStr">
        <is>
          <t>Hard copy</t>
        </is>
      </c>
      <c r="AL5" s="19" t="inlineStr">
        <is>
          <t>Not submitted</t>
        </is>
      </c>
      <c r="AM5" s="19" t="inlineStr">
        <is>
          <t>0</t>
        </is>
      </c>
      <c r="AN5" s="19" t="inlineStr">
        <is>
          <t>Client</t>
        </is>
      </c>
      <c r="AO5" s="19" t="inlineStr">
        <is>
          <t>Accepted</t>
        </is>
      </c>
      <c r="AP5" s="19" t="inlineStr">
        <is>
          <t>Open</t>
        </is>
      </c>
    </row>
    <row r="6">
      <c r="A6" s="19" t="inlineStr">
        <is>
          <t>S</t>
        </is>
      </c>
      <c r="B6" s="19" t="inlineStr">
        <is>
          <t>B</t>
        </is>
      </c>
      <c r="C6" s="19" t="inlineStr">
        <is>
          <t>Objection - resubmit</t>
        </is>
      </c>
      <c r="D6" s="19" t="inlineStr">
        <is>
          <t>SD</t>
        </is>
      </c>
      <c r="E6" s="19" t="inlineStr">
        <is>
          <t>N</t>
        </is>
      </c>
      <c r="F6" s="19" t="inlineStr">
        <is>
          <t>No</t>
        </is>
      </c>
      <c r="G6" s="19" t="inlineStr">
        <is>
          <t>Normal</t>
        </is>
      </c>
      <c r="H6" s="19" t="inlineStr">
        <is>
          <t>Answered</t>
        </is>
      </c>
      <c r="I6" s="19" t="inlineStr">
        <is>
          <t>PMC</t>
        </is>
      </c>
      <c r="J6" s="19" t="inlineStr">
        <is>
          <t>2 Studies</t>
        </is>
      </c>
      <c r="K6" s="19" t="inlineStr">
        <is>
          <t>Permit/final design</t>
        </is>
      </c>
      <c r="L6" s="19" t="inlineStr">
        <is>
          <t>Abu Dhabi</t>
        </is>
      </c>
      <c r="M6" s="19" t="inlineStr">
        <is>
          <t>DDA</t>
        </is>
      </c>
      <c r="N6" s="19" t="inlineStr">
        <is>
          <t>Planned</t>
        </is>
      </c>
      <c r="O6" s="19" t="inlineStr">
        <is>
          <t>Active</t>
        </is>
      </c>
      <c r="P6" s="19" t="inlineStr">
        <is>
          <t>SU-COORD</t>
        </is>
      </c>
      <c r="Q6" s="19" t="inlineStr">
        <is>
          <t>Shared</t>
        </is>
      </c>
      <c r="R6" s="19" t="inlineStr">
        <is>
          <t>1</t>
        </is>
      </c>
      <c r="S6" s="19" t="inlineStr">
        <is>
          <t>Acknowledged</t>
        </is>
      </c>
      <c r="T6" s="19" t="inlineStr">
        <is>
          <t>Possible</t>
        </is>
      </c>
      <c r="U6" s="19" t="inlineStr">
        <is>
          <t>FO</t>
        </is>
      </c>
      <c r="V6" s="19" t="inlineStr">
        <is>
          <t>Design drawing</t>
        </is>
      </c>
      <c r="W6" s="19" t="inlineStr">
        <is>
          <t>Material</t>
        </is>
      </c>
      <c r="X6" s="19" t="inlineStr">
        <is>
          <t>Minor</t>
        </is>
      </c>
      <c r="Y6" s="19" t="inlineStr">
        <is>
          <t>Disagree</t>
        </is>
      </c>
      <c r="Z6" s="19" t="inlineStr">
        <is>
          <t>Approved as noted</t>
        </is>
      </c>
      <c r="AA6" s="19" t="inlineStr">
        <is>
          <t>VP</t>
        </is>
      </c>
      <c r="AB6" s="19" t="inlineStr">
        <is>
          <t>Under evaluation</t>
        </is>
      </c>
      <c r="AC6" s="19" t="inlineStr">
        <is>
          <t>Design</t>
        </is>
      </c>
      <c r="AD6" s="19" t="inlineStr">
        <is>
          <t>In progress</t>
        </is>
      </c>
      <c r="AE6" s="19" t="inlineStr">
        <is>
          <t>Authority</t>
        </is>
      </c>
      <c r="AF6" s="19" t="inlineStr">
        <is>
          <t>Approved</t>
        </is>
      </c>
      <c r="AG6" s="19" t="inlineStr">
        <is>
          <t>In progress</t>
        </is>
      </c>
      <c r="AH6" s="19" t="inlineStr">
        <is>
          <t>MIR</t>
        </is>
      </c>
      <c r="AI6" s="19" t="inlineStr">
        <is>
          <t>Witness</t>
        </is>
      </c>
      <c r="AJ6" s="19" t="inlineStr">
        <is>
          <t>As-built drawings</t>
        </is>
      </c>
      <c r="AK6" s="19" t="inlineStr">
        <is>
          <t>Soft copy</t>
        </is>
      </c>
      <c r="AL6" s="19" t="inlineStr">
        <is>
          <t>Submitted</t>
        </is>
      </c>
      <c r="AM6" s="19" t="inlineStr">
        <is>
          <t>1</t>
        </is>
      </c>
      <c r="AN6" s="19" t="inlineStr">
        <is>
          <t>PMC</t>
        </is>
      </c>
      <c r="AO6" s="19" t="inlineStr">
        <is>
          <t>Not accepted</t>
        </is>
      </c>
      <c r="AP6" s="19" t="inlineStr">
        <is>
          <t>Closed</t>
        </is>
      </c>
    </row>
    <row r="7">
      <c r="A7" s="19" t="inlineStr">
        <is>
          <t>M</t>
        </is>
      </c>
      <c r="B7" s="19" t="inlineStr">
        <is>
          <t>C</t>
        </is>
      </c>
      <c r="C7" s="19" t="inlineStr">
        <is>
          <t>Not required</t>
        </is>
      </c>
      <c r="D7" s="19" t="inlineStr">
        <is>
          <t>MT</t>
        </is>
      </c>
      <c r="F7" s="19" t="inlineStr">
        <is>
          <t>TBC</t>
        </is>
      </c>
      <c r="G7" s="19" t="inlineStr">
        <is>
          <t>Low</t>
        </is>
      </c>
      <c r="H7" s="19" t="inlineStr">
        <is>
          <t>Closed</t>
        </is>
      </c>
      <c r="I7" s="19" t="inlineStr">
        <is>
          <t>Design architect</t>
        </is>
      </c>
      <c r="J7" s="19" t="inlineStr">
        <is>
          <t>3 NOCs and affection plan</t>
        </is>
      </c>
      <c r="K7" s="19" t="inlineStr">
        <is>
          <t>Construction activity</t>
        </is>
      </c>
      <c r="L7" s="19" t="inlineStr">
        <is>
          <t>Sharjah</t>
        </is>
      </c>
      <c r="M7" s="19" t="inlineStr">
        <is>
          <t>Trakhees</t>
        </is>
      </c>
      <c r="N7" s="19" t="inlineStr">
        <is>
          <t>Submitted</t>
        </is>
      </c>
      <c r="O7" s="19" t="inlineStr">
        <is>
          <t>Superseded</t>
        </is>
      </c>
      <c r="P7" s="19" t="inlineStr">
        <is>
          <t>SU-INFO</t>
        </is>
      </c>
      <c r="Q7" s="19" t="inlineStr">
        <is>
          <t>Published</t>
        </is>
      </c>
      <c r="R7" s="19" t="inlineStr">
        <is>
          <t>2</t>
        </is>
      </c>
      <c r="S7" s="19" t="inlineStr">
        <is>
          <t>Executed</t>
        </is>
      </c>
      <c r="T7" s="19" t="inlineStr">
        <is>
          <t>Yes</t>
        </is>
      </c>
      <c r="U7" s="19" t="inlineStr">
        <is>
          <t>NCR</t>
        </is>
      </c>
      <c r="V7" s="19" t="inlineStr">
        <is>
          <t>Shop drawing</t>
        </is>
      </c>
      <c r="W7" s="19" t="inlineStr">
        <is>
          <t>Method</t>
        </is>
      </c>
      <c r="Z7" s="19" t="inlineStr">
        <is>
          <t>Not approved</t>
        </is>
      </c>
      <c r="AA7" s="19" t="inlineStr">
        <is>
          <t>VC</t>
        </is>
      </c>
      <c r="AB7" s="19" t="inlineStr">
        <is>
          <t>Recommended</t>
        </is>
      </c>
      <c r="AC7" s="19" t="inlineStr">
        <is>
          <t>Coordination</t>
        </is>
      </c>
      <c r="AD7" s="19" t="inlineStr">
        <is>
          <t>Closed</t>
        </is>
      </c>
      <c r="AE7" s="19" t="inlineStr">
        <is>
          <t>Consultant</t>
        </is>
      </c>
      <c r="AF7" s="19" t="inlineStr">
        <is>
          <t>Rejected</t>
        </is>
      </c>
      <c r="AG7" s="19" t="inlineStr">
        <is>
          <t>Shared</t>
        </is>
      </c>
      <c r="AI7" s="19" t="inlineStr">
        <is>
          <t>Surveillance</t>
        </is>
      </c>
      <c r="AJ7" s="19" t="inlineStr">
        <is>
          <t>Warranty / guarantee</t>
        </is>
      </c>
      <c r="AK7" s="19" t="inlineStr">
        <is>
          <t>Both</t>
        </is>
      </c>
      <c r="AL7" s="19" t="inlineStr">
        <is>
          <t>Under review</t>
        </is>
      </c>
      <c r="AM7" s="19" t="inlineStr">
        <is>
          <t>2</t>
        </is>
      </c>
      <c r="AN7" s="19" t="inlineStr">
        <is>
          <t>Authority</t>
        </is>
      </c>
      <c r="AO7" s="19" t="inlineStr">
        <is>
          <t>Carried to next stage</t>
        </is>
      </c>
    </row>
    <row r="8">
      <c r="A8" s="19" t="inlineStr">
        <is>
          <t>E</t>
        </is>
      </c>
      <c r="B8" s="19" t="inlineStr">
        <is>
          <t>D</t>
        </is>
      </c>
      <c r="D8" s="19" t="inlineStr">
        <is>
          <t>SC</t>
        </is>
      </c>
      <c r="H8" s="19" t="inlineStr">
        <is>
          <t>Void</t>
        </is>
      </c>
      <c r="I8" s="19" t="inlineStr">
        <is>
          <t>Consultant</t>
        </is>
      </c>
      <c r="J8" s="19" t="inlineStr">
        <is>
          <t>4 Preparatory approvals</t>
        </is>
      </c>
      <c r="K8" s="19" t="inlineStr">
        <is>
          <t>Completion/operation</t>
        </is>
      </c>
      <c r="L8" s="19" t="inlineStr">
        <is>
          <t>Other emirate</t>
        </is>
      </c>
      <c r="M8" s="19" t="inlineStr">
        <is>
          <t>Dubai Civil Defence</t>
        </is>
      </c>
      <c r="N8" s="19" t="inlineStr">
        <is>
          <t>Conditionally approved</t>
        </is>
      </c>
      <c r="O8" s="19" t="inlineStr">
        <is>
          <t>Closed</t>
        </is>
      </c>
      <c r="P8" s="19" t="inlineStr">
        <is>
          <t>SU-REVIEW</t>
        </is>
      </c>
      <c r="Q8" s="19" t="inlineStr">
        <is>
          <t>Archive</t>
        </is>
      </c>
      <c r="R8" s="19" t="inlineStr">
        <is>
          <t>3</t>
        </is>
      </c>
      <c r="S8" s="19" t="inlineStr">
        <is>
          <t>Closed</t>
        </is>
      </c>
      <c r="V8" s="19" t="inlineStr">
        <is>
          <t>Technical submittal</t>
        </is>
      </c>
      <c r="W8" s="19" t="inlineStr">
        <is>
          <t>Design</t>
        </is>
      </c>
      <c r="AA8" s="19" t="inlineStr">
        <is>
          <t>VS</t>
        </is>
      </c>
      <c r="AB8" s="19" t="inlineStr">
        <is>
          <t>Approved</t>
        </is>
      </c>
      <c r="AC8" s="19" t="inlineStr">
        <is>
          <t>Authority</t>
        </is>
      </c>
      <c r="AD8" s="19" t="inlineStr">
        <is>
          <t>Carried</t>
        </is>
      </c>
      <c r="AE8" s="19" t="inlineStr">
        <is>
          <t>Contractor</t>
        </is>
      </c>
      <c r="AF8" s="19" t="inlineStr">
        <is>
          <t>Deferred</t>
        </is>
      </c>
      <c r="AG8" s="19" t="inlineStr">
        <is>
          <t>Submitted</t>
        </is>
      </c>
      <c r="AJ8" s="19" t="inlineStr">
        <is>
          <t>Spare parts</t>
        </is>
      </c>
      <c r="AL8" s="19" t="inlineStr">
        <is>
          <t>Approved</t>
        </is>
      </c>
      <c r="AM8" s="19" t="inlineStr">
        <is>
          <t>3</t>
        </is>
      </c>
      <c r="AN8" s="19" t="inlineStr">
        <is>
          <t>Design architect</t>
        </is>
      </c>
    </row>
    <row r="9">
      <c r="A9" s="19" t="inlineStr">
        <is>
          <t>L</t>
        </is>
      </c>
      <c r="B9" s="19" t="inlineStr">
        <is>
          <t>E</t>
        </is>
      </c>
      <c r="D9" s="19" t="inlineStr">
        <is>
          <t>SP</t>
        </is>
      </c>
      <c r="I9" s="19" t="inlineStr">
        <is>
          <t>Contractor</t>
        </is>
      </c>
      <c r="J9" s="19" t="inlineStr">
        <is>
          <t>5 Access approvals</t>
        </is>
      </c>
      <c r="K9" s="19" t="inlineStr">
        <is>
          <t>None</t>
        </is>
      </c>
      <c r="L9" s="19" t="inlineStr">
        <is>
          <t>Free zone</t>
        </is>
      </c>
      <c r="M9" s="19" t="inlineStr">
        <is>
          <t>DEWA</t>
        </is>
      </c>
      <c r="N9" s="19" t="inlineStr">
        <is>
          <t>Approved</t>
        </is>
      </c>
      <c r="O9" s="19" t="inlineStr">
        <is>
          <t>Void</t>
        </is>
      </c>
      <c r="P9" s="19" t="inlineStr">
        <is>
          <t>SU-ISSUE</t>
        </is>
      </c>
      <c r="R9" s="19" t="inlineStr">
        <is>
          <t>4</t>
        </is>
      </c>
      <c r="S9" s="19" t="inlineStr">
        <is>
          <t>Cancelled</t>
        </is>
      </c>
      <c r="V9" s="19" t="inlineStr">
        <is>
          <t>Method statement</t>
        </is>
      </c>
      <c r="W9" s="19" t="inlineStr">
        <is>
          <t>Supervision</t>
        </is>
      </c>
      <c r="AB9" s="19" t="inlineStr">
        <is>
          <t>Rejected</t>
        </is>
      </c>
      <c r="AC9" s="19" t="inlineStr">
        <is>
          <t>Client</t>
        </is>
      </c>
      <c r="AD9" s="19" t="inlineStr">
        <is>
          <t>Dropped</t>
        </is>
      </c>
      <c r="AE9" s="19" t="inlineStr">
        <is>
          <t>Value engineering</t>
        </is>
      </c>
      <c r="AG9" s="19" t="inlineStr">
        <is>
          <t>Accepted</t>
        </is>
      </c>
      <c r="AJ9" s="19" t="inlineStr">
        <is>
          <t>Extra material</t>
        </is>
      </c>
      <c r="AL9" s="19" t="inlineStr">
        <is>
          <t>Rejected</t>
        </is>
      </c>
      <c r="AM9" s="19" t="inlineStr">
        <is>
          <t>4</t>
        </is>
      </c>
      <c r="AN9" s="19" t="inlineStr">
        <is>
          <t>Peer</t>
        </is>
      </c>
    </row>
    <row r="10">
      <c r="A10" s="19" t="inlineStr">
        <is>
          <t>P</t>
        </is>
      </c>
      <c r="B10" s="19" t="inlineStr">
        <is>
          <t>UR</t>
        </is>
      </c>
      <c r="D10" s="19" t="inlineStr">
        <is>
          <t>AB</t>
        </is>
      </c>
      <c r="I10" s="19" t="inlineStr">
        <is>
          <t>Subcontractor</t>
        </is>
      </c>
      <c r="J10" s="19" t="inlineStr">
        <is>
          <t>6 Municipality submissions</t>
        </is>
      </c>
      <c r="M10" s="19" t="inlineStr">
        <is>
          <t>RTA</t>
        </is>
      </c>
      <c r="N10" s="19" t="inlineStr">
        <is>
          <t>Rejected</t>
        </is>
      </c>
      <c r="R10" s="19" t="inlineStr">
        <is>
          <t>5</t>
        </is>
      </c>
      <c r="V10" s="19" t="inlineStr">
        <is>
          <t>Other</t>
        </is>
      </c>
      <c r="W10" s="19" t="inlineStr">
        <is>
          <t>Subcontractor</t>
        </is>
      </c>
      <c r="AB10" s="19" t="inlineStr">
        <is>
          <t>Withdrawn</t>
        </is>
      </c>
      <c r="AC10" s="19" t="inlineStr">
        <is>
          <t>Site</t>
        </is>
      </c>
      <c r="AE10" s="19" t="inlineStr">
        <is>
          <t>Coordination</t>
        </is>
      </c>
      <c r="AG10" s="19" t="inlineStr">
        <is>
          <t>Rejected</t>
        </is>
      </c>
      <c r="AJ10" s="19" t="inlineStr">
        <is>
          <t>Keys and access cards</t>
        </is>
      </c>
      <c r="AN10" s="19" t="inlineStr">
        <is>
          <t>Internal L1</t>
        </is>
      </c>
    </row>
    <row r="11">
      <c r="A11" s="19" t="inlineStr">
        <is>
          <t>F</t>
        </is>
      </c>
      <c r="D11" s="19" t="inlineStr">
        <is>
          <t>TS</t>
        </is>
      </c>
      <c r="I11" s="19" t="inlineStr">
        <is>
          <t>Supplier</t>
        </is>
      </c>
      <c r="J11" s="19" t="inlineStr">
        <is>
          <t>7 Design approvals</t>
        </is>
      </c>
      <c r="M11" s="19" t="inlineStr">
        <is>
          <t>DMT municipality (ADM/AAM/DRM)</t>
        </is>
      </c>
      <c r="N11" s="19" t="inlineStr">
        <is>
          <t>Expired</t>
        </is>
      </c>
      <c r="R11" s="19" t="inlineStr">
        <is>
          <t>6</t>
        </is>
      </c>
      <c r="W11" s="19" t="inlineStr">
        <is>
          <t>Equipment</t>
        </is>
      </c>
      <c r="AC11" s="19" t="inlineStr">
        <is>
          <t>Internal</t>
        </is>
      </c>
      <c r="AG11" s="19" t="inlineStr">
        <is>
          <t>On hold</t>
        </is>
      </c>
      <c r="AJ11" s="19" t="inlineStr">
        <is>
          <t>Testing and commissioning</t>
        </is>
      </c>
      <c r="AN11" s="19" t="inlineStr">
        <is>
          <t>Internal L2</t>
        </is>
      </c>
    </row>
    <row r="12">
      <c r="A12" s="19" t="inlineStr">
        <is>
          <t>I</t>
        </is>
      </c>
      <c r="D12" s="19" t="inlineStr">
        <is>
          <t>DS</t>
        </is>
      </c>
      <c r="I12" s="19" t="inlineStr">
        <is>
          <t>Authority</t>
        </is>
      </c>
      <c r="J12" s="19" t="inlineStr">
        <is>
          <t>8 Construction</t>
        </is>
      </c>
      <c r="M12" s="19" t="inlineStr">
        <is>
          <t>DMT planning (UPC)</t>
        </is>
      </c>
      <c r="N12" s="19" t="inlineStr">
        <is>
          <t>Not applicable</t>
        </is>
      </c>
      <c r="R12" s="19" t="inlineStr">
        <is>
          <t>7</t>
        </is>
      </c>
      <c r="W12" s="19" t="inlineStr">
        <is>
          <t>Documentation</t>
        </is>
      </c>
      <c r="AJ12" s="19" t="inlineStr">
        <is>
          <t>Training record</t>
        </is>
      </c>
      <c r="AN12" s="19" t="inlineStr">
        <is>
          <t>Internal L3</t>
        </is>
      </c>
    </row>
    <row r="13">
      <c r="A13" s="19" t="inlineStr">
        <is>
          <t>C</t>
        </is>
      </c>
      <c r="J13" s="19" t="inlineStr">
        <is>
          <t>9 Completion</t>
        </is>
      </c>
      <c r="M13" s="19" t="inlineStr">
        <is>
          <t>DMT Estidama</t>
        </is>
      </c>
      <c r="W13" s="19" t="inlineStr">
        <is>
          <t>Other</t>
        </is>
      </c>
      <c r="AJ13" s="19" t="inlineStr">
        <is>
          <t>Authority completion certificate</t>
        </is>
      </c>
    </row>
    <row r="14">
      <c r="A14" s="19" t="inlineStr">
        <is>
          <t>G</t>
        </is>
      </c>
      <c r="M14" s="19" t="inlineStr">
        <is>
          <t>ITC Abu Dhabi</t>
        </is>
      </c>
      <c r="AJ14" s="19" t="inlineStr">
        <is>
          <t>Asset register / COBie</t>
        </is>
      </c>
    </row>
    <row r="15">
      <c r="A15" s="19" t="inlineStr">
        <is>
          <t>Q</t>
        </is>
      </c>
      <c r="M15" s="19" t="inlineStr">
        <is>
          <t>Abu Dhabi Civil Defence</t>
        </is>
      </c>
      <c r="AJ15" s="19" t="inlineStr">
        <is>
          <t>Decennial liability documents</t>
        </is>
      </c>
    </row>
    <row r="16">
      <c r="A16" s="19" t="inlineStr">
        <is>
          <t>W</t>
        </is>
      </c>
      <c r="M16" s="19" t="inlineStr">
        <is>
          <t>TAQA Distribution</t>
        </is>
      </c>
      <c r="AJ16" s="19" t="inlineStr">
        <is>
          <t>Snag list close-out</t>
        </is>
      </c>
    </row>
    <row r="17">
      <c r="A17" s="19" t="inlineStr">
        <is>
          <t>Z</t>
        </is>
      </c>
      <c r="M17" s="19" t="inlineStr">
        <is>
          <t>TAQA Water Solutions</t>
        </is>
      </c>
    </row>
    <row r="18">
      <c r="M18" s="19" t="inlineStr">
        <is>
          <t>Transco</t>
        </is>
      </c>
    </row>
    <row r="19">
      <c r="M19" s="19" t="inlineStr">
        <is>
          <t>EAD</t>
        </is>
      </c>
    </row>
    <row r="20">
      <c r="M20" s="19" t="inlineStr">
        <is>
          <t>AD Police</t>
        </is>
      </c>
    </row>
    <row r="21">
      <c r="M21" s="19" t="inlineStr">
        <is>
          <t>Etisalat (e&amp;)</t>
        </is>
      </c>
    </row>
    <row r="22">
      <c r="M22" s="19" t="inlineStr">
        <is>
          <t>du</t>
        </is>
      </c>
    </row>
    <row r="23">
      <c r="M23" s="19" t="inlineStr">
        <is>
          <t>Awqaf</t>
        </is>
      </c>
    </row>
    <row r="24">
      <c r="M24" s="19" t="inlineStr">
        <is>
          <t>Gas network operator</t>
        </is>
      </c>
    </row>
    <row r="25">
      <c r="M25" s="19" t="inlineStr">
        <is>
          <t>Master developer / landlord</t>
        </is>
      </c>
    </row>
    <row r="26">
      <c r="M26" s="19" t="inlineStr">
        <is>
          <t>Free zone authority</t>
        </is>
      </c>
    </row>
    <row r="27">
      <c r="M27" s="1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TRK-HO Handover and O&amp;M documents register</dc:title>
  <dcterms:created xmlns:dcterms="http://purl.org/dc/terms/" xmlns:xsi="http://www.w3.org/2001/XMLSchema-instance" xsi:type="dcterms:W3CDTF">2026-11-05T13:56:56Z</dcterms:created>
  <dcterms:modified xmlns:dcterms="http://purl.org/dc/terms/" xmlns:xsi="http://www.w3.org/2001/XMLSchema-instance" xsi:type="dcterms:W3CDTF">2026-11-05T13:56:57Z</dcterms:modified>
</cp:coreProperties>
</file>